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vanessa_gordon_usda_gov/Documents/Documents/USDA Axon Steering Committee/ARS Timesheet work/"/>
    </mc:Choice>
  </mc:AlternateContent>
  <xr:revisionPtr revIDLastSave="113" documentId="13_ncr:1_{47C6663C-140B-4C64-B9DF-A6D36497FA87}" xr6:coauthVersionLast="47" xr6:coauthVersionMax="47" xr10:uidLastSave="{ADE765A3-EE62-4E5C-9188-E3D2A8282EA8}"/>
  <bookViews>
    <workbookView xWindow="2190" yWindow="0" windowWidth="23355" windowHeight="15345" tabRatio="812" xr2:uid="{00000000-000D-0000-FFFF-FFFF00000000}"/>
  </bookViews>
  <sheets>
    <sheet name="Instructions" sheetId="31" r:id="rId1"/>
    <sheet name="Leave Record" sheetId="36" r:id="rId2"/>
    <sheet name="P1" sheetId="29" r:id="rId3"/>
    <sheet name="P2" sheetId="42" r:id="rId4"/>
    <sheet name="P3" sheetId="48" r:id="rId5"/>
    <sheet name="P4" sheetId="49" r:id="rId6"/>
    <sheet name="P5" sheetId="50" r:id="rId7"/>
    <sheet name="P6" sheetId="51" r:id="rId8"/>
    <sheet name="P7" sheetId="52" r:id="rId9"/>
    <sheet name="P8" sheetId="53" r:id="rId10"/>
    <sheet name="P9" sheetId="54" r:id="rId11"/>
    <sheet name="P10" sheetId="56" r:id="rId12"/>
    <sheet name="P11" sheetId="57" r:id="rId13"/>
    <sheet name="P12" sheetId="58" r:id="rId14"/>
    <sheet name="P13" sheetId="59" r:id="rId15"/>
    <sheet name="P14" sheetId="60" r:id="rId16"/>
    <sheet name="P15" sheetId="61" r:id="rId17"/>
    <sheet name="P16" sheetId="62" r:id="rId18"/>
    <sheet name="P17" sheetId="63" r:id="rId19"/>
    <sheet name="P18" sheetId="64" r:id="rId20"/>
    <sheet name="P19" sheetId="65" r:id="rId21"/>
    <sheet name="P20" sheetId="66" r:id="rId22"/>
    <sheet name="P21" sheetId="67" r:id="rId23"/>
    <sheet name="P22" sheetId="68" r:id="rId24"/>
    <sheet name="P23" sheetId="69" r:id="rId25"/>
    <sheet name="P24" sheetId="70" r:id="rId26"/>
    <sheet name="P25" sheetId="71" r:id="rId27"/>
    <sheet name="P26" sheetId="72" r:id="rId28"/>
  </sheets>
  <definedNames>
    <definedName name="_xlnm.Print_Area" localSheetId="0">Instructions!$A$2:$C$82</definedName>
    <definedName name="_xlnm.Print_Area" localSheetId="2">'P1'!$A$14:$Z$64</definedName>
    <definedName name="_xlnm.Print_Area" localSheetId="11">'P10'!$A$14:$Z$64</definedName>
    <definedName name="_xlnm.Print_Area" localSheetId="12">'P11'!$A$14:$Z$64</definedName>
    <definedName name="_xlnm.Print_Area" localSheetId="13">'P12'!$A$14:$Z$64</definedName>
    <definedName name="_xlnm.Print_Area" localSheetId="14">'P13'!$A$14:$Z$64</definedName>
    <definedName name="_xlnm.Print_Area" localSheetId="15">'P14'!$A$14:$Z$64</definedName>
    <definedName name="_xlnm.Print_Area" localSheetId="16">'P15'!$A$14:$Z$64</definedName>
    <definedName name="_xlnm.Print_Area" localSheetId="17">'P16'!$A$14:$Z$64</definedName>
    <definedName name="_xlnm.Print_Area" localSheetId="18">'P17'!$A$14:$Z$64</definedName>
    <definedName name="_xlnm.Print_Area" localSheetId="19">'P18'!$A$14:$Z$64</definedName>
    <definedName name="_xlnm.Print_Area" localSheetId="20">'P19'!$A$14:$Z$64</definedName>
    <definedName name="_xlnm.Print_Area" localSheetId="3">'P2'!$A$14:$Z$64</definedName>
    <definedName name="_xlnm.Print_Area" localSheetId="21">'P20'!$A$14:$Z$64</definedName>
    <definedName name="_xlnm.Print_Area" localSheetId="22">'P21'!$A$14:$Z$64</definedName>
    <definedName name="_xlnm.Print_Area" localSheetId="23">'P22'!$A$14:$Z$64</definedName>
    <definedName name="_xlnm.Print_Area" localSheetId="24">'P23'!$A$14:$Z$64</definedName>
    <definedName name="_xlnm.Print_Area" localSheetId="25">'P24'!$A$14:$Z$64</definedName>
    <definedName name="_xlnm.Print_Area" localSheetId="26">'P25'!$A$14:$Z$64</definedName>
    <definedName name="_xlnm.Print_Area" localSheetId="27">'P26'!$A$14:$Z$64</definedName>
    <definedName name="_xlnm.Print_Area" localSheetId="4">'P3'!$A$14:$Z$64</definedName>
    <definedName name="_xlnm.Print_Area" localSheetId="5">'P4'!$A$14:$Z$64</definedName>
    <definedName name="_xlnm.Print_Area" localSheetId="6">'P5'!$A$14:$Z$64</definedName>
    <definedName name="_xlnm.Print_Area" localSheetId="7">'P6'!$A$14:$Z$64</definedName>
    <definedName name="_xlnm.Print_Area" localSheetId="8">'P7'!$A$14:$Z$64</definedName>
    <definedName name="_xlnm.Print_Area" localSheetId="9">'P8'!$A$14:$Z$64</definedName>
    <definedName name="_xlnm.Print_Area" localSheetId="10">'P9'!$A$14:$Z$64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9" l="1"/>
  <c r="I25" i="29"/>
  <c r="J25" i="29"/>
  <c r="R31" i="29" l="1"/>
  <c r="S31" i="29"/>
  <c r="T31" i="29"/>
  <c r="U31" i="29"/>
  <c r="V31" i="29"/>
  <c r="R31" i="42"/>
  <c r="S31" i="42"/>
  <c r="T31" i="42"/>
  <c r="U31" i="42"/>
  <c r="V31" i="42"/>
  <c r="R31" i="48"/>
  <c r="S31" i="48"/>
  <c r="T31" i="48"/>
  <c r="U31" i="48"/>
  <c r="V31" i="48"/>
  <c r="R31" i="49"/>
  <c r="S31" i="49"/>
  <c r="T31" i="49"/>
  <c r="U31" i="49"/>
  <c r="V31" i="49"/>
  <c r="R31" i="50"/>
  <c r="S31" i="50"/>
  <c r="T31" i="50"/>
  <c r="U31" i="50"/>
  <c r="V31" i="50"/>
  <c r="R31" i="51"/>
  <c r="S31" i="51"/>
  <c r="T31" i="51"/>
  <c r="U31" i="51"/>
  <c r="V31" i="51"/>
  <c r="R31" i="52"/>
  <c r="S31" i="52"/>
  <c r="T31" i="52"/>
  <c r="U31" i="52"/>
  <c r="V31" i="52"/>
  <c r="R31" i="53"/>
  <c r="S31" i="53"/>
  <c r="T31" i="53"/>
  <c r="U31" i="53"/>
  <c r="V31" i="53"/>
  <c r="R31" i="54"/>
  <c r="S31" i="54"/>
  <c r="T31" i="54"/>
  <c r="U31" i="54"/>
  <c r="V31" i="54"/>
  <c r="R31" i="56"/>
  <c r="S31" i="56"/>
  <c r="T31" i="56"/>
  <c r="U31" i="56"/>
  <c r="V31" i="56"/>
  <c r="R31" i="57"/>
  <c r="S31" i="57"/>
  <c r="T31" i="57"/>
  <c r="U31" i="57"/>
  <c r="V31" i="57"/>
  <c r="R31" i="58"/>
  <c r="S31" i="58"/>
  <c r="T31" i="58"/>
  <c r="U31" i="58"/>
  <c r="V31" i="58"/>
  <c r="R31" i="59"/>
  <c r="S31" i="59"/>
  <c r="T31" i="59"/>
  <c r="U31" i="59"/>
  <c r="V31" i="59"/>
  <c r="R31" i="60"/>
  <c r="S31" i="60"/>
  <c r="T31" i="60"/>
  <c r="U31" i="60"/>
  <c r="V31" i="60"/>
  <c r="R31" i="61"/>
  <c r="S31" i="61"/>
  <c r="T31" i="61"/>
  <c r="U31" i="61"/>
  <c r="V31" i="61"/>
  <c r="R31" i="62"/>
  <c r="S31" i="62"/>
  <c r="T31" i="62"/>
  <c r="U31" i="62"/>
  <c r="V31" i="62"/>
  <c r="R31" i="63"/>
  <c r="S31" i="63"/>
  <c r="T31" i="63"/>
  <c r="U31" i="63"/>
  <c r="V31" i="63"/>
  <c r="R31" i="64"/>
  <c r="S31" i="64"/>
  <c r="T31" i="64"/>
  <c r="U31" i="64"/>
  <c r="V31" i="64"/>
  <c r="R31" i="65"/>
  <c r="S31" i="65"/>
  <c r="T31" i="65"/>
  <c r="U31" i="65"/>
  <c r="V31" i="65"/>
  <c r="R31" i="66"/>
  <c r="S31" i="66"/>
  <c r="T31" i="66"/>
  <c r="U31" i="66"/>
  <c r="V31" i="66"/>
  <c r="R31" i="67"/>
  <c r="S31" i="67"/>
  <c r="T31" i="67"/>
  <c r="U31" i="67"/>
  <c r="V31" i="67"/>
  <c r="R31" i="68"/>
  <c r="S31" i="68"/>
  <c r="T31" i="68"/>
  <c r="U31" i="68"/>
  <c r="V31" i="68"/>
  <c r="R31" i="69"/>
  <c r="S31" i="69"/>
  <c r="T31" i="69"/>
  <c r="U31" i="69"/>
  <c r="V31" i="69"/>
  <c r="R31" i="70"/>
  <c r="S31" i="70"/>
  <c r="T31" i="70"/>
  <c r="U31" i="70"/>
  <c r="V31" i="70"/>
  <c r="R31" i="71"/>
  <c r="S31" i="71"/>
  <c r="T31" i="71"/>
  <c r="U31" i="71"/>
  <c r="V31" i="71"/>
  <c r="R31" i="72"/>
  <c r="S31" i="72"/>
  <c r="T31" i="72"/>
  <c r="U31" i="72"/>
  <c r="V31" i="72"/>
  <c r="P31" i="29"/>
  <c r="P31" i="42"/>
  <c r="P31" i="48"/>
  <c r="P31" i="49"/>
  <c r="P31" i="50"/>
  <c r="P31" i="51"/>
  <c r="P31" i="52"/>
  <c r="P31" i="53"/>
  <c r="P31" i="54"/>
  <c r="P31" i="56"/>
  <c r="P31" i="57"/>
  <c r="P31" i="58"/>
  <c r="P31" i="59"/>
  <c r="P31" i="60"/>
  <c r="P31" i="61"/>
  <c r="P31" i="62"/>
  <c r="P31" i="63"/>
  <c r="P31" i="64"/>
  <c r="P31" i="65"/>
  <c r="P31" i="66"/>
  <c r="P31" i="67"/>
  <c r="P31" i="68"/>
  <c r="P31" i="69"/>
  <c r="P31" i="70"/>
  <c r="P31" i="71"/>
  <c r="P31" i="72"/>
  <c r="Q31" i="42"/>
  <c r="Q31" i="48"/>
  <c r="Q31" i="49"/>
  <c r="Q31" i="50"/>
  <c r="Q31" i="51"/>
  <c r="Q31" i="52"/>
  <c r="Q31" i="53"/>
  <c r="Q31" i="54"/>
  <c r="Q31" i="56"/>
  <c r="Q31" i="57"/>
  <c r="Q31" i="58"/>
  <c r="Q31" i="59"/>
  <c r="Q31" i="60"/>
  <c r="Q31" i="61"/>
  <c r="Q31" i="62"/>
  <c r="Q31" i="63"/>
  <c r="Q31" i="64"/>
  <c r="Q31" i="65"/>
  <c r="Q31" i="66"/>
  <c r="Q31" i="67"/>
  <c r="Q31" i="68"/>
  <c r="Q31" i="69"/>
  <c r="Q31" i="70"/>
  <c r="Q31" i="71"/>
  <c r="Q31" i="72"/>
  <c r="G31" i="29"/>
  <c r="G31" i="42"/>
  <c r="G31" i="48"/>
  <c r="G31" i="49"/>
  <c r="G31" i="50"/>
  <c r="G31" i="51"/>
  <c r="G31" i="52"/>
  <c r="G31" i="53"/>
  <c r="G31" i="54"/>
  <c r="G31" i="56"/>
  <c r="G31" i="57"/>
  <c r="G31" i="58"/>
  <c r="G31" i="59"/>
  <c r="G31" i="60"/>
  <c r="G31" i="61"/>
  <c r="G31" i="62"/>
  <c r="G31" i="63"/>
  <c r="G31" i="64"/>
  <c r="G31" i="65"/>
  <c r="G31" i="66"/>
  <c r="G31" i="67"/>
  <c r="G31" i="68"/>
  <c r="G31" i="69"/>
  <c r="G31" i="70"/>
  <c r="G31" i="71"/>
  <c r="G31" i="72"/>
  <c r="M31" i="29"/>
  <c r="M31" i="42"/>
  <c r="M31" i="48"/>
  <c r="M31" i="49"/>
  <c r="M31" i="50"/>
  <c r="M31" i="51"/>
  <c r="M31" i="52"/>
  <c r="M31" i="53"/>
  <c r="M31" i="54"/>
  <c r="M31" i="56"/>
  <c r="M31" i="57"/>
  <c r="M31" i="58"/>
  <c r="M31" i="59"/>
  <c r="M31" i="60"/>
  <c r="M31" i="61"/>
  <c r="M31" i="62"/>
  <c r="M31" i="63"/>
  <c r="M31" i="64"/>
  <c r="M31" i="65"/>
  <c r="M31" i="66"/>
  <c r="M31" i="67"/>
  <c r="M31" i="68"/>
  <c r="M31" i="69"/>
  <c r="M31" i="70"/>
  <c r="M31" i="71"/>
  <c r="M31" i="72"/>
  <c r="I31" i="29"/>
  <c r="K31" i="29"/>
  <c r="L31" i="29"/>
  <c r="I31" i="42"/>
  <c r="K31" i="42"/>
  <c r="L31" i="42"/>
  <c r="I31" i="48"/>
  <c r="K31" i="48"/>
  <c r="L31" i="48"/>
  <c r="I31" i="49"/>
  <c r="K31" i="49"/>
  <c r="L31" i="49"/>
  <c r="I31" i="50"/>
  <c r="K31" i="50"/>
  <c r="L31" i="50"/>
  <c r="I31" i="51"/>
  <c r="K31" i="51"/>
  <c r="L31" i="51"/>
  <c r="I31" i="52"/>
  <c r="K31" i="52"/>
  <c r="L31" i="52"/>
  <c r="I31" i="53"/>
  <c r="K31" i="53"/>
  <c r="L31" i="53"/>
  <c r="I31" i="54"/>
  <c r="K31" i="54"/>
  <c r="L31" i="54"/>
  <c r="I31" i="56"/>
  <c r="K31" i="56"/>
  <c r="L31" i="56"/>
  <c r="I31" i="57"/>
  <c r="K31" i="57"/>
  <c r="L31" i="57"/>
  <c r="I31" i="58"/>
  <c r="K31" i="58"/>
  <c r="L31" i="58"/>
  <c r="I31" i="59"/>
  <c r="K31" i="59"/>
  <c r="L31" i="59"/>
  <c r="I31" i="60"/>
  <c r="K31" i="60"/>
  <c r="L31" i="60"/>
  <c r="I31" i="61"/>
  <c r="K31" i="61"/>
  <c r="L31" i="61"/>
  <c r="I31" i="62"/>
  <c r="K31" i="62"/>
  <c r="L31" i="62"/>
  <c r="I31" i="63"/>
  <c r="K31" i="63"/>
  <c r="L31" i="63"/>
  <c r="I31" i="64"/>
  <c r="K31" i="64"/>
  <c r="L31" i="64"/>
  <c r="I31" i="65"/>
  <c r="K31" i="65"/>
  <c r="L31" i="65"/>
  <c r="I31" i="66"/>
  <c r="K31" i="66"/>
  <c r="L31" i="66"/>
  <c r="I31" i="67"/>
  <c r="K31" i="67"/>
  <c r="L31" i="67"/>
  <c r="I31" i="68"/>
  <c r="K31" i="68"/>
  <c r="L31" i="68"/>
  <c r="I31" i="69"/>
  <c r="K31" i="69"/>
  <c r="L31" i="69"/>
  <c r="I31" i="70"/>
  <c r="K31" i="70"/>
  <c r="L31" i="70"/>
  <c r="I31" i="71"/>
  <c r="K31" i="71"/>
  <c r="L31" i="71"/>
  <c r="I31" i="72"/>
  <c r="K31" i="72"/>
  <c r="L31" i="72"/>
  <c r="H31" i="42"/>
  <c r="H31" i="48"/>
  <c r="H31" i="49"/>
  <c r="H31" i="50"/>
  <c r="H31" i="51"/>
  <c r="H31" i="52"/>
  <c r="H31" i="53"/>
  <c r="H31" i="54"/>
  <c r="H31" i="56"/>
  <c r="H31" i="57"/>
  <c r="H31" i="58"/>
  <c r="H31" i="59"/>
  <c r="H31" i="60"/>
  <c r="H31" i="61"/>
  <c r="H31" i="62"/>
  <c r="H31" i="63"/>
  <c r="H31" i="64"/>
  <c r="H31" i="65"/>
  <c r="H31" i="66"/>
  <c r="H31" i="67"/>
  <c r="H31" i="68"/>
  <c r="H31" i="69"/>
  <c r="H31" i="70"/>
  <c r="H31" i="71"/>
  <c r="H31" i="72"/>
  <c r="W29" i="42" l="1"/>
  <c r="W29" i="48"/>
  <c r="W29" i="49"/>
  <c r="W29" i="50"/>
  <c r="W29" i="51"/>
  <c r="W29" i="52"/>
  <c r="W29" i="53"/>
  <c r="W29" i="54"/>
  <c r="W29" i="56"/>
  <c r="W29" i="57"/>
  <c r="W29" i="58"/>
  <c r="W29" i="59"/>
  <c r="W29" i="60"/>
  <c r="W29" i="61"/>
  <c r="W29" i="62"/>
  <c r="W29" i="63"/>
  <c r="W29" i="64"/>
  <c r="W29" i="65"/>
  <c r="W29" i="66"/>
  <c r="W29" i="67"/>
  <c r="W29" i="68"/>
  <c r="W29" i="69"/>
  <c r="W29" i="70"/>
  <c r="W29" i="71"/>
  <c r="W29" i="72"/>
  <c r="W29" i="29"/>
  <c r="J9" i="31" l="1"/>
  <c r="B42" i="58" l="1"/>
  <c r="B42" i="59"/>
  <c r="B42" i="60"/>
  <c r="B42" i="61"/>
  <c r="B42" i="62"/>
  <c r="B42" i="63"/>
  <c r="B42" i="64"/>
  <c r="B42" i="65"/>
  <c r="B42" i="66"/>
  <c r="B42" i="67"/>
  <c r="B42" i="68"/>
  <c r="B42" i="69"/>
  <c r="B42" i="70"/>
  <c r="B42" i="71"/>
  <c r="B42" i="72"/>
  <c r="B42" i="57"/>
  <c r="B42" i="56"/>
  <c r="B42" i="54"/>
  <c r="B42" i="53"/>
  <c r="B42" i="52"/>
  <c r="B42" i="51"/>
  <c r="B42" i="50"/>
  <c r="B42" i="49"/>
  <c r="B42" i="48"/>
  <c r="B42" i="42"/>
  <c r="W28" i="42" l="1"/>
  <c r="W28" i="48"/>
  <c r="W28" i="49"/>
  <c r="W28" i="50"/>
  <c r="W28" i="51"/>
  <c r="W28" i="52"/>
  <c r="W28" i="53"/>
  <c r="W28" i="54"/>
  <c r="W28" i="56"/>
  <c r="W28" i="57"/>
  <c r="W28" i="58"/>
  <c r="W28" i="59"/>
  <c r="W28" i="60"/>
  <c r="W28" i="61"/>
  <c r="W28" i="62"/>
  <c r="W28" i="63"/>
  <c r="W28" i="64"/>
  <c r="W28" i="65"/>
  <c r="W28" i="66"/>
  <c r="W28" i="67"/>
  <c r="W28" i="68"/>
  <c r="W28" i="69"/>
  <c r="W28" i="70"/>
  <c r="W28" i="71"/>
  <c r="W28" i="72"/>
  <c r="W28" i="29"/>
  <c r="N29" i="42"/>
  <c r="Y29" i="42" s="1"/>
  <c r="N29" i="48"/>
  <c r="Y29" i="48" s="1"/>
  <c r="N29" i="49"/>
  <c r="Y29" i="49" s="1"/>
  <c r="N29" i="50"/>
  <c r="Y29" i="50" s="1"/>
  <c r="N29" i="51"/>
  <c r="Y29" i="51" s="1"/>
  <c r="N29" i="52"/>
  <c r="Y29" i="52" s="1"/>
  <c r="N29" i="53"/>
  <c r="Y29" i="53" s="1"/>
  <c r="N29" i="54"/>
  <c r="Y29" i="54" s="1"/>
  <c r="N29" i="56"/>
  <c r="Y29" i="56" s="1"/>
  <c r="N29" i="57"/>
  <c r="Y29" i="57" s="1"/>
  <c r="N29" i="58"/>
  <c r="Y29" i="58" s="1"/>
  <c r="N29" i="59"/>
  <c r="Y29" i="59" s="1"/>
  <c r="N29" i="60"/>
  <c r="Y29" i="60" s="1"/>
  <c r="N29" i="61"/>
  <c r="Y29" i="61" s="1"/>
  <c r="N29" i="62"/>
  <c r="Y29" i="62" s="1"/>
  <c r="N29" i="63"/>
  <c r="Y29" i="63" s="1"/>
  <c r="N29" i="64"/>
  <c r="Y29" i="64" s="1"/>
  <c r="N29" i="65"/>
  <c r="Y29" i="65" s="1"/>
  <c r="N29" i="66"/>
  <c r="Y29" i="66" s="1"/>
  <c r="N29" i="67"/>
  <c r="Y29" i="67" s="1"/>
  <c r="N29" i="68"/>
  <c r="Y29" i="68" s="1"/>
  <c r="N29" i="69"/>
  <c r="Y29" i="69" s="1"/>
  <c r="N29" i="70"/>
  <c r="Y29" i="70" s="1"/>
  <c r="N29" i="71"/>
  <c r="Y29" i="71" s="1"/>
  <c r="N29" i="72"/>
  <c r="Y29" i="72" s="1"/>
  <c r="N29" i="29"/>
  <c r="Y29" i="29" s="1"/>
  <c r="H9" i="31" l="1"/>
  <c r="A6" i="31" s="1"/>
  <c r="Y56" i="29" l="1"/>
  <c r="Y56" i="42" s="1"/>
  <c r="Y56" i="48" s="1"/>
  <c r="Y56" i="49" s="1"/>
  <c r="Y56" i="50" s="1"/>
  <c r="Y56" i="51" s="1"/>
  <c r="Y56" i="52" s="1"/>
  <c r="Y56" i="53" s="1"/>
  <c r="Y56" i="54" s="1"/>
  <c r="Y56" i="56" s="1"/>
  <c r="Y56" i="57" s="1"/>
  <c r="Y56" i="58" s="1"/>
  <c r="Y56" i="59" s="1"/>
  <c r="Y56" i="60" s="1"/>
  <c r="Y56" i="61" s="1"/>
  <c r="Y56" i="62" s="1"/>
  <c r="Y56" i="63" s="1"/>
  <c r="Y56" i="64" s="1"/>
  <c r="Y56" i="65" s="1"/>
  <c r="Y56" i="66" s="1"/>
  <c r="Y56" i="67" s="1"/>
  <c r="Y56" i="68" s="1"/>
  <c r="Y56" i="69" s="1"/>
  <c r="Y56" i="70" s="1"/>
  <c r="Y56" i="71" s="1"/>
  <c r="Y56" i="72" s="1"/>
  <c r="Y55" i="29"/>
  <c r="Y55" i="42" s="1"/>
  <c r="Y55" i="48" s="1"/>
  <c r="Y55" i="49" s="1"/>
  <c r="Y55" i="50" s="1"/>
  <c r="Y55" i="51" s="1"/>
  <c r="Y55" i="52" s="1"/>
  <c r="Y55" i="53" s="1"/>
  <c r="Y55" i="54" s="1"/>
  <c r="Y55" i="56" s="1"/>
  <c r="Y55" i="57" s="1"/>
  <c r="Y55" i="58" s="1"/>
  <c r="Y55" i="59" s="1"/>
  <c r="Y55" i="60" s="1"/>
  <c r="Y55" i="61" s="1"/>
  <c r="Y55" i="62" s="1"/>
  <c r="Y55" i="63" s="1"/>
  <c r="Y55" i="64" s="1"/>
  <c r="Y55" i="65" s="1"/>
  <c r="Y55" i="66" s="1"/>
  <c r="Y55" i="67" s="1"/>
  <c r="Y55" i="68" s="1"/>
  <c r="Y55" i="69" s="1"/>
  <c r="Y55" i="70" s="1"/>
  <c r="Y55" i="71" s="1"/>
  <c r="Y55" i="72" s="1"/>
  <c r="A37" i="36"/>
  <c r="V32" i="36"/>
  <c r="V31" i="36"/>
  <c r="V30" i="36"/>
  <c r="V29" i="36"/>
  <c r="V28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45" i="72" l="1"/>
  <c r="U45" i="72"/>
  <c r="T45" i="72"/>
  <c r="S45" i="72"/>
  <c r="R45" i="72"/>
  <c r="Q45" i="72"/>
  <c r="P45" i="72"/>
  <c r="M45" i="72"/>
  <c r="L45" i="72"/>
  <c r="J45" i="72"/>
  <c r="I45" i="72"/>
  <c r="H45" i="72"/>
  <c r="G45" i="72"/>
  <c r="W43" i="72"/>
  <c r="N43" i="72"/>
  <c r="W42" i="72"/>
  <c r="N42" i="72"/>
  <c r="W41" i="72"/>
  <c r="W40" i="72"/>
  <c r="N40" i="72"/>
  <c r="W39" i="72"/>
  <c r="N39" i="72"/>
  <c r="W38" i="72"/>
  <c r="N38" i="72"/>
  <c r="W37" i="72"/>
  <c r="N37" i="72"/>
  <c r="W36" i="72"/>
  <c r="N36" i="72"/>
  <c r="W35" i="72"/>
  <c r="N35" i="72"/>
  <c r="W34" i="72"/>
  <c r="N34" i="72"/>
  <c r="W33" i="72"/>
  <c r="N33" i="72"/>
  <c r="N28" i="72"/>
  <c r="Y28" i="72" s="1"/>
  <c r="W27" i="72"/>
  <c r="N27" i="72"/>
  <c r="W26" i="72"/>
  <c r="N26" i="72"/>
  <c r="W24" i="72"/>
  <c r="N24" i="72"/>
  <c r="B16" i="72"/>
  <c r="V12" i="72"/>
  <c r="V25" i="72" s="1"/>
  <c r="V49" i="72" s="1"/>
  <c r="U12" i="72"/>
  <c r="U25" i="72" s="1"/>
  <c r="U49" i="72" s="1"/>
  <c r="T12" i="72"/>
  <c r="T25" i="72" s="1"/>
  <c r="T49" i="72" s="1"/>
  <c r="S12" i="72"/>
  <c r="S25" i="72" s="1"/>
  <c r="S49" i="72" s="1"/>
  <c r="R12" i="72"/>
  <c r="R25" i="72" s="1"/>
  <c r="R49" i="72" s="1"/>
  <c r="Q12" i="72"/>
  <c r="Q25" i="72" s="1"/>
  <c r="Q49" i="72" s="1"/>
  <c r="P12" i="72"/>
  <c r="P25" i="72" s="1"/>
  <c r="P49" i="72" s="1"/>
  <c r="M12" i="72"/>
  <c r="M25" i="72" s="1"/>
  <c r="M49" i="72" s="1"/>
  <c r="L12" i="72"/>
  <c r="L25" i="72" s="1"/>
  <c r="L49" i="72" s="1"/>
  <c r="K12" i="72"/>
  <c r="K25" i="72" s="1"/>
  <c r="K49" i="72" s="1"/>
  <c r="J12" i="72"/>
  <c r="I12" i="72"/>
  <c r="I49" i="72" s="1"/>
  <c r="H12" i="72"/>
  <c r="H49" i="72" s="1"/>
  <c r="G12" i="72"/>
  <c r="G25" i="72" s="1"/>
  <c r="G49" i="72" s="1"/>
  <c r="V2" i="72"/>
  <c r="U2" i="72"/>
  <c r="T2" i="72"/>
  <c r="S2" i="72"/>
  <c r="R2" i="72"/>
  <c r="Q2" i="72"/>
  <c r="P2" i="72"/>
  <c r="M2" i="72"/>
  <c r="L2" i="72"/>
  <c r="K2" i="72"/>
  <c r="J2" i="72"/>
  <c r="I2" i="72"/>
  <c r="H2" i="72"/>
  <c r="G2" i="72"/>
  <c r="V45" i="71"/>
  <c r="U45" i="71"/>
  <c r="S45" i="71"/>
  <c r="R45" i="71"/>
  <c r="Q45" i="71"/>
  <c r="P45" i="71"/>
  <c r="M45" i="71"/>
  <c r="L45" i="71"/>
  <c r="K45" i="71"/>
  <c r="J45" i="71"/>
  <c r="I45" i="71"/>
  <c r="H45" i="71"/>
  <c r="G45" i="71"/>
  <c r="W43" i="71"/>
  <c r="N43" i="71"/>
  <c r="W42" i="71"/>
  <c r="N42" i="71"/>
  <c r="N41" i="71"/>
  <c r="W40" i="71"/>
  <c r="N40" i="71"/>
  <c r="W39" i="71"/>
  <c r="N39" i="71"/>
  <c r="W38" i="71"/>
  <c r="N38" i="71"/>
  <c r="W37" i="71"/>
  <c r="N37" i="71"/>
  <c r="W36" i="71"/>
  <c r="N36" i="71"/>
  <c r="W35" i="71"/>
  <c r="N35" i="71"/>
  <c r="W34" i="71"/>
  <c r="N34" i="71"/>
  <c r="W33" i="71"/>
  <c r="N33" i="71"/>
  <c r="N28" i="71"/>
  <c r="Y28" i="71" s="1"/>
  <c r="W27" i="71"/>
  <c r="N27" i="71"/>
  <c r="W26" i="71"/>
  <c r="N26" i="71"/>
  <c r="W24" i="71"/>
  <c r="N24" i="71"/>
  <c r="B16" i="71"/>
  <c r="V12" i="71"/>
  <c r="V25" i="71" s="1"/>
  <c r="V49" i="71" s="1"/>
  <c r="U12" i="71"/>
  <c r="U25" i="71" s="1"/>
  <c r="U49" i="71" s="1"/>
  <c r="T12" i="71"/>
  <c r="T25" i="71" s="1"/>
  <c r="T49" i="71" s="1"/>
  <c r="S12" i="71"/>
  <c r="S25" i="71" s="1"/>
  <c r="S49" i="71" s="1"/>
  <c r="R12" i="71"/>
  <c r="R25" i="71" s="1"/>
  <c r="R49" i="71" s="1"/>
  <c r="Q12" i="71"/>
  <c r="Q25" i="71" s="1"/>
  <c r="Q49" i="71" s="1"/>
  <c r="P12" i="71"/>
  <c r="P25" i="71" s="1"/>
  <c r="P49" i="71" s="1"/>
  <c r="M12" i="71"/>
  <c r="M25" i="71" s="1"/>
  <c r="M49" i="71" s="1"/>
  <c r="L12" i="71"/>
  <c r="L25" i="71" s="1"/>
  <c r="L49" i="71" s="1"/>
  <c r="K12" i="71"/>
  <c r="K25" i="71" s="1"/>
  <c r="K49" i="71" s="1"/>
  <c r="J12" i="71"/>
  <c r="I12" i="71"/>
  <c r="I49" i="71" s="1"/>
  <c r="H12" i="71"/>
  <c r="H49" i="71" s="1"/>
  <c r="G12" i="71"/>
  <c r="G25" i="71" s="1"/>
  <c r="G49" i="71" s="1"/>
  <c r="V2" i="71"/>
  <c r="U2" i="71"/>
  <c r="T2" i="71"/>
  <c r="S2" i="71"/>
  <c r="R2" i="71"/>
  <c r="Q2" i="71"/>
  <c r="P2" i="71"/>
  <c r="M2" i="71"/>
  <c r="L2" i="71"/>
  <c r="K2" i="71"/>
  <c r="J2" i="71"/>
  <c r="I2" i="71"/>
  <c r="H2" i="71"/>
  <c r="G2" i="71"/>
  <c r="V45" i="70"/>
  <c r="U45" i="70"/>
  <c r="T45" i="70"/>
  <c r="S45" i="70"/>
  <c r="R45" i="70"/>
  <c r="Q45" i="70"/>
  <c r="P45" i="70"/>
  <c r="M45" i="70"/>
  <c r="L45" i="70"/>
  <c r="K45" i="70"/>
  <c r="J45" i="70"/>
  <c r="I45" i="70"/>
  <c r="H45" i="70"/>
  <c r="G45" i="70"/>
  <c r="W43" i="70"/>
  <c r="N43" i="70"/>
  <c r="W42" i="70"/>
  <c r="N42" i="70"/>
  <c r="W41" i="70"/>
  <c r="N41" i="70"/>
  <c r="W40" i="70"/>
  <c r="N40" i="70"/>
  <c r="W39" i="70"/>
  <c r="N39" i="70"/>
  <c r="W38" i="70"/>
  <c r="N38" i="70"/>
  <c r="W37" i="70"/>
  <c r="N37" i="70"/>
  <c r="W36" i="70"/>
  <c r="N36" i="70"/>
  <c r="W35" i="70"/>
  <c r="N35" i="70"/>
  <c r="W34" i="70"/>
  <c r="N34" i="70"/>
  <c r="W33" i="70"/>
  <c r="N33" i="70"/>
  <c r="N28" i="70"/>
  <c r="Y28" i="70" s="1"/>
  <c r="W27" i="70"/>
  <c r="N27" i="70"/>
  <c r="W26" i="70"/>
  <c r="N26" i="70"/>
  <c r="W24" i="70"/>
  <c r="N24" i="70"/>
  <c r="B16" i="70"/>
  <c r="V12" i="70"/>
  <c r="V25" i="70" s="1"/>
  <c r="V49" i="70" s="1"/>
  <c r="U12" i="70"/>
  <c r="U25" i="70" s="1"/>
  <c r="U49" i="70" s="1"/>
  <c r="T12" i="70"/>
  <c r="T25" i="70" s="1"/>
  <c r="T49" i="70" s="1"/>
  <c r="S12" i="70"/>
  <c r="S25" i="70" s="1"/>
  <c r="S49" i="70" s="1"/>
  <c r="R12" i="70"/>
  <c r="R25" i="70" s="1"/>
  <c r="R49" i="70" s="1"/>
  <c r="Q12" i="70"/>
  <c r="Q25" i="70" s="1"/>
  <c r="Q49" i="70" s="1"/>
  <c r="P12" i="70"/>
  <c r="P25" i="70" s="1"/>
  <c r="P49" i="70" s="1"/>
  <c r="M12" i="70"/>
  <c r="M25" i="70" s="1"/>
  <c r="M49" i="70" s="1"/>
  <c r="L12" i="70"/>
  <c r="L25" i="70" s="1"/>
  <c r="L49" i="70" s="1"/>
  <c r="K12" i="70"/>
  <c r="K25" i="70" s="1"/>
  <c r="K49" i="70" s="1"/>
  <c r="J12" i="70"/>
  <c r="I12" i="70"/>
  <c r="I49" i="70" s="1"/>
  <c r="H12" i="70"/>
  <c r="H49" i="70" s="1"/>
  <c r="G12" i="70"/>
  <c r="G25" i="70" s="1"/>
  <c r="G49" i="70" s="1"/>
  <c r="V2" i="70"/>
  <c r="U2" i="70"/>
  <c r="T2" i="70"/>
  <c r="S2" i="70"/>
  <c r="R2" i="70"/>
  <c r="Q2" i="70"/>
  <c r="P2" i="70"/>
  <c r="M2" i="70"/>
  <c r="L2" i="70"/>
  <c r="K2" i="70"/>
  <c r="J2" i="70"/>
  <c r="I2" i="70"/>
  <c r="H2" i="70"/>
  <c r="G2" i="70"/>
  <c r="V45" i="69"/>
  <c r="U45" i="69"/>
  <c r="S45" i="69"/>
  <c r="R45" i="69"/>
  <c r="Q45" i="69"/>
  <c r="P45" i="69"/>
  <c r="M45" i="69"/>
  <c r="L45" i="69"/>
  <c r="K45" i="69"/>
  <c r="J45" i="69"/>
  <c r="I45" i="69"/>
  <c r="H45" i="69"/>
  <c r="G45" i="69"/>
  <c r="W43" i="69"/>
  <c r="N43" i="69"/>
  <c r="W42" i="69"/>
  <c r="N42" i="69"/>
  <c r="N41" i="69"/>
  <c r="W40" i="69"/>
  <c r="N40" i="69"/>
  <c r="Y40" i="69" s="1"/>
  <c r="W39" i="69"/>
  <c r="N39" i="69"/>
  <c r="W38" i="69"/>
  <c r="N38" i="69"/>
  <c r="W37" i="69"/>
  <c r="N37" i="69"/>
  <c r="W36" i="69"/>
  <c r="N36" i="69"/>
  <c r="Y36" i="69" s="1"/>
  <c r="S58" i="69" s="1"/>
  <c r="W35" i="69"/>
  <c r="N35" i="69"/>
  <c r="W34" i="69"/>
  <c r="N34" i="69"/>
  <c r="W33" i="69"/>
  <c r="N33" i="69"/>
  <c r="N28" i="69"/>
  <c r="W27" i="69"/>
  <c r="N27" i="69"/>
  <c r="W26" i="69"/>
  <c r="N26" i="69"/>
  <c r="W24" i="69"/>
  <c r="N24" i="69"/>
  <c r="B16" i="69"/>
  <c r="V12" i="69"/>
  <c r="V25" i="69" s="1"/>
  <c r="V49" i="69" s="1"/>
  <c r="U12" i="69"/>
  <c r="U25" i="69" s="1"/>
  <c r="U49" i="69" s="1"/>
  <c r="T12" i="69"/>
  <c r="T25" i="69" s="1"/>
  <c r="T49" i="69" s="1"/>
  <c r="S12" i="69"/>
  <c r="S25" i="69" s="1"/>
  <c r="S49" i="69" s="1"/>
  <c r="R12" i="69"/>
  <c r="R25" i="69" s="1"/>
  <c r="R49" i="69" s="1"/>
  <c r="Q12" i="69"/>
  <c r="Q25" i="69" s="1"/>
  <c r="Q49" i="69" s="1"/>
  <c r="P12" i="69"/>
  <c r="P25" i="69" s="1"/>
  <c r="P49" i="69" s="1"/>
  <c r="M12" i="69"/>
  <c r="M25" i="69" s="1"/>
  <c r="M49" i="69" s="1"/>
  <c r="L12" i="69"/>
  <c r="L25" i="69" s="1"/>
  <c r="L49" i="69" s="1"/>
  <c r="K12" i="69"/>
  <c r="K25" i="69" s="1"/>
  <c r="K49" i="69" s="1"/>
  <c r="J12" i="69"/>
  <c r="I12" i="69"/>
  <c r="I49" i="69" s="1"/>
  <c r="H12" i="69"/>
  <c r="H49" i="69" s="1"/>
  <c r="G12" i="69"/>
  <c r="G25" i="69" s="1"/>
  <c r="G49" i="69" s="1"/>
  <c r="V2" i="69"/>
  <c r="U2" i="69"/>
  <c r="T2" i="69"/>
  <c r="S2" i="69"/>
  <c r="R2" i="69"/>
  <c r="Q2" i="69"/>
  <c r="P2" i="69"/>
  <c r="M2" i="69"/>
  <c r="L2" i="69"/>
  <c r="K2" i="69"/>
  <c r="J2" i="69"/>
  <c r="I2" i="69"/>
  <c r="H2" i="69"/>
  <c r="G2" i="69"/>
  <c r="V45" i="68"/>
  <c r="U45" i="68"/>
  <c r="T45" i="68"/>
  <c r="S45" i="68"/>
  <c r="Q45" i="68"/>
  <c r="P45" i="68"/>
  <c r="M45" i="68"/>
  <c r="L45" i="68"/>
  <c r="K45" i="68"/>
  <c r="J45" i="68"/>
  <c r="I45" i="68"/>
  <c r="H45" i="68"/>
  <c r="G45" i="68"/>
  <c r="W43" i="68"/>
  <c r="N43" i="68"/>
  <c r="W42" i="68"/>
  <c r="N42" i="68"/>
  <c r="N41" i="68"/>
  <c r="W40" i="68"/>
  <c r="N40" i="68"/>
  <c r="W39" i="68"/>
  <c r="N39" i="68"/>
  <c r="W38" i="68"/>
  <c r="N38" i="68"/>
  <c r="W37" i="68"/>
  <c r="N37" i="68"/>
  <c r="W36" i="68"/>
  <c r="N36" i="68"/>
  <c r="W35" i="68"/>
  <c r="N35" i="68"/>
  <c r="Y35" i="68" s="1"/>
  <c r="W34" i="68"/>
  <c r="N34" i="68"/>
  <c r="W33" i="68"/>
  <c r="N33" i="68"/>
  <c r="N28" i="68"/>
  <c r="Y28" i="68" s="1"/>
  <c r="W27" i="68"/>
  <c r="N27" i="68"/>
  <c r="W26" i="68"/>
  <c r="N26" i="68"/>
  <c r="W24" i="68"/>
  <c r="N24" i="68"/>
  <c r="B16" i="68"/>
  <c r="V12" i="68"/>
  <c r="V25" i="68" s="1"/>
  <c r="V49" i="68" s="1"/>
  <c r="U12" i="68"/>
  <c r="U25" i="68" s="1"/>
  <c r="U49" i="68" s="1"/>
  <c r="T12" i="68"/>
  <c r="T25" i="68" s="1"/>
  <c r="T49" i="68" s="1"/>
  <c r="S12" i="68"/>
  <c r="S25" i="68" s="1"/>
  <c r="S49" i="68" s="1"/>
  <c r="R12" i="68"/>
  <c r="R25" i="68" s="1"/>
  <c r="R49" i="68" s="1"/>
  <c r="Q12" i="68"/>
  <c r="Q25" i="68" s="1"/>
  <c r="Q49" i="68" s="1"/>
  <c r="P12" i="68"/>
  <c r="P25" i="68" s="1"/>
  <c r="P49" i="68" s="1"/>
  <c r="M12" i="68"/>
  <c r="M25" i="68" s="1"/>
  <c r="M49" i="68" s="1"/>
  <c r="L12" i="68"/>
  <c r="L25" i="68" s="1"/>
  <c r="L49" i="68" s="1"/>
  <c r="K12" i="68"/>
  <c r="K25" i="68" s="1"/>
  <c r="K49" i="68" s="1"/>
  <c r="J12" i="68"/>
  <c r="I12" i="68"/>
  <c r="I49" i="68" s="1"/>
  <c r="H12" i="68"/>
  <c r="H49" i="68" s="1"/>
  <c r="G12" i="68"/>
  <c r="G25" i="68" s="1"/>
  <c r="G49" i="68" s="1"/>
  <c r="V2" i="68"/>
  <c r="U2" i="68"/>
  <c r="T2" i="68"/>
  <c r="S2" i="68"/>
  <c r="R2" i="68"/>
  <c r="Q2" i="68"/>
  <c r="P2" i="68"/>
  <c r="M2" i="68"/>
  <c r="L2" i="68"/>
  <c r="K2" i="68"/>
  <c r="J2" i="68"/>
  <c r="I2" i="68"/>
  <c r="H2" i="68"/>
  <c r="G2" i="68"/>
  <c r="V45" i="67"/>
  <c r="U45" i="67"/>
  <c r="T45" i="67"/>
  <c r="S45" i="67"/>
  <c r="R45" i="67"/>
  <c r="Q45" i="67"/>
  <c r="P45" i="67"/>
  <c r="M45" i="67"/>
  <c r="L45" i="67"/>
  <c r="K45" i="67"/>
  <c r="J45" i="67"/>
  <c r="I45" i="67"/>
  <c r="H45" i="67"/>
  <c r="G45" i="67"/>
  <c r="W43" i="67"/>
  <c r="N43" i="67"/>
  <c r="W42" i="67"/>
  <c r="N42" i="67"/>
  <c r="W41" i="67"/>
  <c r="N41" i="67"/>
  <c r="W40" i="67"/>
  <c r="N40" i="67"/>
  <c r="W39" i="67"/>
  <c r="N39" i="67"/>
  <c r="W38" i="67"/>
  <c r="N38" i="67"/>
  <c r="W37" i="67"/>
  <c r="N37" i="67"/>
  <c r="W36" i="67"/>
  <c r="N36" i="67"/>
  <c r="W35" i="67"/>
  <c r="N35" i="67"/>
  <c r="W34" i="67"/>
  <c r="N34" i="67"/>
  <c r="W33" i="67"/>
  <c r="N33" i="67"/>
  <c r="N28" i="67"/>
  <c r="Y28" i="67" s="1"/>
  <c r="W27" i="67"/>
  <c r="N27" i="67"/>
  <c r="W26" i="67"/>
  <c r="N26" i="67"/>
  <c r="W24" i="67"/>
  <c r="N24" i="67"/>
  <c r="B16" i="67"/>
  <c r="V12" i="67"/>
  <c r="V25" i="67" s="1"/>
  <c r="V49" i="67" s="1"/>
  <c r="U12" i="67"/>
  <c r="U25" i="67" s="1"/>
  <c r="U49" i="67" s="1"/>
  <c r="T12" i="67"/>
  <c r="T25" i="67" s="1"/>
  <c r="T49" i="67" s="1"/>
  <c r="S12" i="67"/>
  <c r="S25" i="67" s="1"/>
  <c r="S49" i="67" s="1"/>
  <c r="R12" i="67"/>
  <c r="R25" i="67" s="1"/>
  <c r="R49" i="67" s="1"/>
  <c r="Q12" i="67"/>
  <c r="Q25" i="67" s="1"/>
  <c r="Q49" i="67" s="1"/>
  <c r="P12" i="67"/>
  <c r="P25" i="67" s="1"/>
  <c r="P49" i="67" s="1"/>
  <c r="M12" i="67"/>
  <c r="M25" i="67" s="1"/>
  <c r="M49" i="67" s="1"/>
  <c r="L12" i="67"/>
  <c r="L25" i="67" s="1"/>
  <c r="L49" i="67" s="1"/>
  <c r="K12" i="67"/>
  <c r="K25" i="67" s="1"/>
  <c r="K49" i="67" s="1"/>
  <c r="J12" i="67"/>
  <c r="I12" i="67"/>
  <c r="I49" i="67" s="1"/>
  <c r="H12" i="67"/>
  <c r="H49" i="67" s="1"/>
  <c r="G12" i="67"/>
  <c r="G25" i="67" s="1"/>
  <c r="G49" i="67" s="1"/>
  <c r="V2" i="67"/>
  <c r="U2" i="67"/>
  <c r="T2" i="67"/>
  <c r="S2" i="67"/>
  <c r="R2" i="67"/>
  <c r="Q2" i="67"/>
  <c r="P2" i="67"/>
  <c r="M2" i="67"/>
  <c r="L2" i="67"/>
  <c r="K2" i="67"/>
  <c r="J2" i="67"/>
  <c r="I2" i="67"/>
  <c r="H2" i="67"/>
  <c r="G2" i="67"/>
  <c r="V45" i="66"/>
  <c r="U45" i="66"/>
  <c r="T45" i="66"/>
  <c r="S45" i="66"/>
  <c r="R45" i="66"/>
  <c r="P45" i="66"/>
  <c r="M45" i="66"/>
  <c r="L45" i="66"/>
  <c r="K45" i="66"/>
  <c r="J45" i="66"/>
  <c r="I45" i="66"/>
  <c r="H45" i="66"/>
  <c r="G45" i="66"/>
  <c r="W43" i="66"/>
  <c r="N43" i="66"/>
  <c r="W42" i="66"/>
  <c r="N42" i="66"/>
  <c r="N41" i="66"/>
  <c r="W40" i="66"/>
  <c r="N40" i="66"/>
  <c r="W39" i="66"/>
  <c r="N39" i="66"/>
  <c r="W38" i="66"/>
  <c r="N38" i="66"/>
  <c r="W37" i="66"/>
  <c r="N37" i="66"/>
  <c r="W36" i="66"/>
  <c r="N36" i="66"/>
  <c r="W35" i="66"/>
  <c r="N35" i="66"/>
  <c r="W34" i="66"/>
  <c r="N34" i="66"/>
  <c r="W33" i="66"/>
  <c r="N33" i="66"/>
  <c r="N28" i="66"/>
  <c r="W27" i="66"/>
  <c r="N27" i="66"/>
  <c r="W26" i="66"/>
  <c r="N26" i="66"/>
  <c r="W24" i="66"/>
  <c r="N24" i="66"/>
  <c r="B16" i="66"/>
  <c r="V12" i="66"/>
  <c r="V25" i="66" s="1"/>
  <c r="V49" i="66" s="1"/>
  <c r="U12" i="66"/>
  <c r="U25" i="66" s="1"/>
  <c r="U49" i="66" s="1"/>
  <c r="T12" i="66"/>
  <c r="T25" i="66" s="1"/>
  <c r="T49" i="66" s="1"/>
  <c r="S12" i="66"/>
  <c r="S25" i="66" s="1"/>
  <c r="S49" i="66" s="1"/>
  <c r="R12" i="66"/>
  <c r="R25" i="66" s="1"/>
  <c r="R49" i="66" s="1"/>
  <c r="Q12" i="66"/>
  <c r="Q25" i="66" s="1"/>
  <c r="Q49" i="66" s="1"/>
  <c r="P12" i="66"/>
  <c r="P25" i="66" s="1"/>
  <c r="P49" i="66" s="1"/>
  <c r="M12" i="66"/>
  <c r="M25" i="66" s="1"/>
  <c r="M49" i="66" s="1"/>
  <c r="L12" i="66"/>
  <c r="L25" i="66" s="1"/>
  <c r="L49" i="66" s="1"/>
  <c r="K12" i="66"/>
  <c r="K25" i="66" s="1"/>
  <c r="K49" i="66" s="1"/>
  <c r="J12" i="66"/>
  <c r="I12" i="66"/>
  <c r="I49" i="66" s="1"/>
  <c r="H12" i="66"/>
  <c r="H49" i="66" s="1"/>
  <c r="G12" i="66"/>
  <c r="G25" i="66" s="1"/>
  <c r="G49" i="66" s="1"/>
  <c r="V2" i="66"/>
  <c r="U2" i="66"/>
  <c r="T2" i="66"/>
  <c r="S2" i="66"/>
  <c r="R2" i="66"/>
  <c r="Q2" i="66"/>
  <c r="P2" i="66"/>
  <c r="M2" i="66"/>
  <c r="L2" i="66"/>
  <c r="K2" i="66"/>
  <c r="J2" i="66"/>
  <c r="I2" i="66"/>
  <c r="H2" i="66"/>
  <c r="G2" i="66"/>
  <c r="V45" i="65"/>
  <c r="U45" i="65"/>
  <c r="T45" i="65"/>
  <c r="S45" i="65"/>
  <c r="R45" i="65"/>
  <c r="Q45" i="65"/>
  <c r="P45" i="65"/>
  <c r="M45" i="65"/>
  <c r="L45" i="65"/>
  <c r="K45" i="65"/>
  <c r="J45" i="65"/>
  <c r="I45" i="65"/>
  <c r="H45" i="65"/>
  <c r="G45" i="65"/>
  <c r="W43" i="65"/>
  <c r="N43" i="65"/>
  <c r="W42" i="65"/>
  <c r="N42" i="65"/>
  <c r="W41" i="65"/>
  <c r="N41" i="65"/>
  <c r="W40" i="65"/>
  <c r="N40" i="65"/>
  <c r="W39" i="65"/>
  <c r="N39" i="65"/>
  <c r="W38" i="65"/>
  <c r="N38" i="65"/>
  <c r="W37" i="65"/>
  <c r="N37" i="65"/>
  <c r="W36" i="65"/>
  <c r="N36" i="65"/>
  <c r="W35" i="65"/>
  <c r="N35" i="65"/>
  <c r="W34" i="65"/>
  <c r="N34" i="65"/>
  <c r="W33" i="65"/>
  <c r="N33" i="65"/>
  <c r="N28" i="65"/>
  <c r="Y28" i="65" s="1"/>
  <c r="W27" i="65"/>
  <c r="N27" i="65"/>
  <c r="W26" i="65"/>
  <c r="N26" i="65"/>
  <c r="W24" i="65"/>
  <c r="N24" i="65"/>
  <c r="B16" i="65"/>
  <c r="V12" i="65"/>
  <c r="V25" i="65" s="1"/>
  <c r="V49" i="65" s="1"/>
  <c r="U12" i="65"/>
  <c r="U25" i="65" s="1"/>
  <c r="U49" i="65" s="1"/>
  <c r="T12" i="65"/>
  <c r="T25" i="65" s="1"/>
  <c r="T49" i="65" s="1"/>
  <c r="S12" i="65"/>
  <c r="S25" i="65" s="1"/>
  <c r="S49" i="65" s="1"/>
  <c r="R12" i="65"/>
  <c r="R25" i="65" s="1"/>
  <c r="R49" i="65" s="1"/>
  <c r="Q12" i="65"/>
  <c r="Q25" i="65" s="1"/>
  <c r="Q49" i="65" s="1"/>
  <c r="P12" i="65"/>
  <c r="P25" i="65" s="1"/>
  <c r="P49" i="65" s="1"/>
  <c r="M12" i="65"/>
  <c r="M25" i="65" s="1"/>
  <c r="M49" i="65" s="1"/>
  <c r="L12" i="65"/>
  <c r="L25" i="65" s="1"/>
  <c r="L49" i="65" s="1"/>
  <c r="K12" i="65"/>
  <c r="K25" i="65" s="1"/>
  <c r="K49" i="65" s="1"/>
  <c r="J12" i="65"/>
  <c r="I12" i="65"/>
  <c r="I49" i="65" s="1"/>
  <c r="H12" i="65"/>
  <c r="H49" i="65" s="1"/>
  <c r="G12" i="65"/>
  <c r="G25" i="65" s="1"/>
  <c r="G49" i="65" s="1"/>
  <c r="V2" i="65"/>
  <c r="U2" i="65"/>
  <c r="T2" i="65"/>
  <c r="S2" i="65"/>
  <c r="R2" i="65"/>
  <c r="Q2" i="65"/>
  <c r="P2" i="65"/>
  <c r="M2" i="65"/>
  <c r="L2" i="65"/>
  <c r="K2" i="65"/>
  <c r="J2" i="65"/>
  <c r="I2" i="65"/>
  <c r="H2" i="65"/>
  <c r="G2" i="65"/>
  <c r="V45" i="64"/>
  <c r="U45" i="64"/>
  <c r="T45" i="64"/>
  <c r="S45" i="64"/>
  <c r="R45" i="64"/>
  <c r="Q45" i="64"/>
  <c r="P45" i="64"/>
  <c r="M45" i="64"/>
  <c r="L45" i="64"/>
  <c r="K45" i="64"/>
  <c r="J45" i="64"/>
  <c r="I45" i="64"/>
  <c r="H45" i="64"/>
  <c r="G45" i="64"/>
  <c r="W43" i="64"/>
  <c r="N43" i="64"/>
  <c r="W42" i="64"/>
  <c r="N42" i="64"/>
  <c r="W41" i="64"/>
  <c r="N41" i="64"/>
  <c r="W40" i="64"/>
  <c r="N40" i="64"/>
  <c r="W39" i="64"/>
  <c r="N39" i="64"/>
  <c r="W38" i="64"/>
  <c r="N38" i="64"/>
  <c r="W37" i="64"/>
  <c r="N37" i="64"/>
  <c r="W36" i="64"/>
  <c r="N36" i="64"/>
  <c r="W35" i="64"/>
  <c r="N35" i="64"/>
  <c r="W34" i="64"/>
  <c r="N34" i="64"/>
  <c r="W33" i="64"/>
  <c r="N33" i="64"/>
  <c r="N28" i="64"/>
  <c r="Y28" i="64" s="1"/>
  <c r="W27" i="64"/>
  <c r="N27" i="64"/>
  <c r="W26" i="64"/>
  <c r="N26" i="64"/>
  <c r="W24" i="64"/>
  <c r="N24" i="64"/>
  <c r="B16" i="64"/>
  <c r="V12" i="64"/>
  <c r="V25" i="64" s="1"/>
  <c r="V49" i="64" s="1"/>
  <c r="U12" i="64"/>
  <c r="U25" i="64" s="1"/>
  <c r="U49" i="64" s="1"/>
  <c r="T12" i="64"/>
  <c r="T25" i="64" s="1"/>
  <c r="T49" i="64" s="1"/>
  <c r="S12" i="64"/>
  <c r="S25" i="64" s="1"/>
  <c r="S49" i="64" s="1"/>
  <c r="R12" i="64"/>
  <c r="R25" i="64" s="1"/>
  <c r="R49" i="64" s="1"/>
  <c r="Q12" i="64"/>
  <c r="Q25" i="64" s="1"/>
  <c r="Q49" i="64" s="1"/>
  <c r="P12" i="64"/>
  <c r="P25" i="64" s="1"/>
  <c r="P49" i="64" s="1"/>
  <c r="M12" i="64"/>
  <c r="M25" i="64" s="1"/>
  <c r="M49" i="64" s="1"/>
  <c r="L12" i="64"/>
  <c r="L25" i="64" s="1"/>
  <c r="L49" i="64" s="1"/>
  <c r="K12" i="64"/>
  <c r="K25" i="64" s="1"/>
  <c r="K49" i="64" s="1"/>
  <c r="J12" i="64"/>
  <c r="I12" i="64"/>
  <c r="I49" i="64" s="1"/>
  <c r="H12" i="64"/>
  <c r="H49" i="64" s="1"/>
  <c r="G12" i="64"/>
  <c r="G25" i="64" s="1"/>
  <c r="G49" i="64" s="1"/>
  <c r="V2" i="64"/>
  <c r="U2" i="64"/>
  <c r="T2" i="64"/>
  <c r="S2" i="64"/>
  <c r="R2" i="64"/>
  <c r="Q2" i="64"/>
  <c r="P2" i="64"/>
  <c r="M2" i="64"/>
  <c r="L2" i="64"/>
  <c r="K2" i="64"/>
  <c r="J2" i="64"/>
  <c r="I2" i="64"/>
  <c r="H2" i="64"/>
  <c r="G2" i="64"/>
  <c r="V45" i="63"/>
  <c r="U45" i="63"/>
  <c r="T45" i="63"/>
  <c r="S45" i="63"/>
  <c r="R45" i="63"/>
  <c r="P45" i="63"/>
  <c r="M45" i="63"/>
  <c r="L45" i="63"/>
  <c r="K45" i="63"/>
  <c r="J45" i="63"/>
  <c r="I45" i="63"/>
  <c r="H45" i="63"/>
  <c r="G45" i="63"/>
  <c r="W43" i="63"/>
  <c r="N43" i="63"/>
  <c r="W42" i="63"/>
  <c r="N42" i="63"/>
  <c r="N41" i="63"/>
  <c r="W40" i="63"/>
  <c r="N40" i="63"/>
  <c r="W39" i="63"/>
  <c r="N39" i="63"/>
  <c r="W38" i="63"/>
  <c r="N38" i="63"/>
  <c r="W37" i="63"/>
  <c r="N37" i="63"/>
  <c r="W36" i="63"/>
  <c r="N36" i="63"/>
  <c r="W35" i="63"/>
  <c r="N35" i="63"/>
  <c r="W34" i="63"/>
  <c r="N34" i="63"/>
  <c r="W33" i="63"/>
  <c r="N33" i="63"/>
  <c r="N28" i="63"/>
  <c r="Y28" i="63" s="1"/>
  <c r="W27" i="63"/>
  <c r="N27" i="63"/>
  <c r="Y27" i="63" s="1"/>
  <c r="R55" i="63" s="1"/>
  <c r="N23" i="36" s="1"/>
  <c r="W26" i="63"/>
  <c r="N26" i="63"/>
  <c r="W24" i="63"/>
  <c r="N24" i="63"/>
  <c r="B16" i="63"/>
  <c r="V12" i="63"/>
  <c r="V25" i="63" s="1"/>
  <c r="V49" i="63" s="1"/>
  <c r="U12" i="63"/>
  <c r="U25" i="63" s="1"/>
  <c r="U49" i="63" s="1"/>
  <c r="T12" i="63"/>
  <c r="T25" i="63" s="1"/>
  <c r="T49" i="63" s="1"/>
  <c r="S12" i="63"/>
  <c r="S25" i="63" s="1"/>
  <c r="S49" i="63" s="1"/>
  <c r="R12" i="63"/>
  <c r="R25" i="63" s="1"/>
  <c r="R49" i="63" s="1"/>
  <c r="Q12" i="63"/>
  <c r="Q25" i="63" s="1"/>
  <c r="Q49" i="63" s="1"/>
  <c r="P12" i="63"/>
  <c r="P25" i="63" s="1"/>
  <c r="P49" i="63" s="1"/>
  <c r="M12" i="63"/>
  <c r="M25" i="63" s="1"/>
  <c r="M49" i="63" s="1"/>
  <c r="L12" i="63"/>
  <c r="L25" i="63" s="1"/>
  <c r="L49" i="63" s="1"/>
  <c r="K12" i="63"/>
  <c r="K25" i="63" s="1"/>
  <c r="K49" i="63" s="1"/>
  <c r="J12" i="63"/>
  <c r="I12" i="63"/>
  <c r="I49" i="63" s="1"/>
  <c r="H12" i="63"/>
  <c r="H49" i="63" s="1"/>
  <c r="G12" i="63"/>
  <c r="G25" i="63" s="1"/>
  <c r="G49" i="63" s="1"/>
  <c r="V2" i="63"/>
  <c r="U2" i="63"/>
  <c r="T2" i="63"/>
  <c r="S2" i="63"/>
  <c r="R2" i="63"/>
  <c r="Q2" i="63"/>
  <c r="P2" i="63"/>
  <c r="M2" i="63"/>
  <c r="L2" i="63"/>
  <c r="K2" i="63"/>
  <c r="J2" i="63"/>
  <c r="I2" i="63"/>
  <c r="H2" i="63"/>
  <c r="G2" i="63"/>
  <c r="V45" i="62"/>
  <c r="U45" i="62"/>
  <c r="T45" i="62"/>
  <c r="S45" i="62"/>
  <c r="R45" i="62"/>
  <c r="Q45" i="62"/>
  <c r="P45" i="62"/>
  <c r="M45" i="62"/>
  <c r="L45" i="62"/>
  <c r="K45" i="62"/>
  <c r="J45" i="62"/>
  <c r="I45" i="62"/>
  <c r="H45" i="62"/>
  <c r="G45" i="62"/>
  <c r="W43" i="62"/>
  <c r="N43" i="62"/>
  <c r="W42" i="62"/>
  <c r="N42" i="62"/>
  <c r="W41" i="62"/>
  <c r="N41" i="62"/>
  <c r="W40" i="62"/>
  <c r="N40" i="62"/>
  <c r="W39" i="62"/>
  <c r="N39" i="62"/>
  <c r="W38" i="62"/>
  <c r="N38" i="62"/>
  <c r="W37" i="62"/>
  <c r="N37" i="62"/>
  <c r="W36" i="62"/>
  <c r="N36" i="62"/>
  <c r="W35" i="62"/>
  <c r="N35" i="62"/>
  <c r="W34" i="62"/>
  <c r="N34" i="62"/>
  <c r="W33" i="62"/>
  <c r="N33" i="62"/>
  <c r="N28" i="62"/>
  <c r="Y28" i="62" s="1"/>
  <c r="W27" i="62"/>
  <c r="N27" i="62"/>
  <c r="W26" i="62"/>
  <c r="N26" i="62"/>
  <c r="W24" i="62"/>
  <c r="N24" i="62"/>
  <c r="B16" i="62"/>
  <c r="V12" i="62"/>
  <c r="V25" i="62" s="1"/>
  <c r="V49" i="62" s="1"/>
  <c r="U12" i="62"/>
  <c r="U25" i="62" s="1"/>
  <c r="U49" i="62" s="1"/>
  <c r="T12" i="62"/>
  <c r="T25" i="62" s="1"/>
  <c r="T49" i="62" s="1"/>
  <c r="S12" i="62"/>
  <c r="S25" i="62" s="1"/>
  <c r="S49" i="62" s="1"/>
  <c r="R12" i="62"/>
  <c r="R25" i="62" s="1"/>
  <c r="R49" i="62" s="1"/>
  <c r="Q12" i="62"/>
  <c r="Q25" i="62" s="1"/>
  <c r="Q49" i="62" s="1"/>
  <c r="P12" i="62"/>
  <c r="P25" i="62" s="1"/>
  <c r="P49" i="62" s="1"/>
  <c r="M12" i="62"/>
  <c r="M25" i="62" s="1"/>
  <c r="M49" i="62" s="1"/>
  <c r="L12" i="62"/>
  <c r="L25" i="62" s="1"/>
  <c r="L49" i="62" s="1"/>
  <c r="K12" i="62"/>
  <c r="K25" i="62" s="1"/>
  <c r="K49" i="62" s="1"/>
  <c r="J12" i="62"/>
  <c r="I12" i="62"/>
  <c r="I49" i="62" s="1"/>
  <c r="H12" i="62"/>
  <c r="H49" i="62" s="1"/>
  <c r="G12" i="62"/>
  <c r="G25" i="62" s="1"/>
  <c r="G49" i="62" s="1"/>
  <c r="V2" i="62"/>
  <c r="U2" i="62"/>
  <c r="T2" i="62"/>
  <c r="S2" i="62"/>
  <c r="R2" i="62"/>
  <c r="Q2" i="62"/>
  <c r="P2" i="62"/>
  <c r="M2" i="62"/>
  <c r="L2" i="62"/>
  <c r="K2" i="62"/>
  <c r="J2" i="62"/>
  <c r="I2" i="62"/>
  <c r="H2" i="62"/>
  <c r="G2" i="62"/>
  <c r="V45" i="61"/>
  <c r="U45" i="61"/>
  <c r="T45" i="61"/>
  <c r="S45" i="61"/>
  <c r="R45" i="61"/>
  <c r="Q45" i="61"/>
  <c r="P45" i="61"/>
  <c r="M45" i="61"/>
  <c r="L45" i="61"/>
  <c r="K45" i="61"/>
  <c r="J45" i="61"/>
  <c r="I45" i="61"/>
  <c r="H45" i="61"/>
  <c r="G45" i="61"/>
  <c r="W43" i="61"/>
  <c r="N43" i="61"/>
  <c r="W42" i="61"/>
  <c r="N42" i="61"/>
  <c r="W41" i="61"/>
  <c r="N41" i="61"/>
  <c r="W40" i="61"/>
  <c r="N40" i="61"/>
  <c r="W39" i="61"/>
  <c r="N39" i="61"/>
  <c r="W38" i="61"/>
  <c r="N38" i="61"/>
  <c r="W37" i="61"/>
  <c r="N37" i="61"/>
  <c r="W36" i="61"/>
  <c r="N36" i="61"/>
  <c r="W35" i="61"/>
  <c r="N35" i="61"/>
  <c r="W34" i="61"/>
  <c r="N34" i="61"/>
  <c r="W33" i="61"/>
  <c r="N33" i="61"/>
  <c r="N28" i="61"/>
  <c r="W27" i="61"/>
  <c r="N27" i="61"/>
  <c r="W26" i="61"/>
  <c r="N26" i="61"/>
  <c r="W24" i="61"/>
  <c r="N24" i="61"/>
  <c r="B16" i="61"/>
  <c r="V12" i="61"/>
  <c r="V25" i="61" s="1"/>
  <c r="V49" i="61" s="1"/>
  <c r="U12" i="61"/>
  <c r="U25" i="61" s="1"/>
  <c r="U49" i="61" s="1"/>
  <c r="T12" i="61"/>
  <c r="T25" i="61" s="1"/>
  <c r="T49" i="61" s="1"/>
  <c r="S12" i="61"/>
  <c r="S25" i="61" s="1"/>
  <c r="S49" i="61" s="1"/>
  <c r="R12" i="61"/>
  <c r="R25" i="61" s="1"/>
  <c r="R49" i="61" s="1"/>
  <c r="Q12" i="61"/>
  <c r="Q25" i="61" s="1"/>
  <c r="Q49" i="61" s="1"/>
  <c r="P12" i="61"/>
  <c r="P25" i="61" s="1"/>
  <c r="P49" i="61" s="1"/>
  <c r="M12" i="61"/>
  <c r="M25" i="61" s="1"/>
  <c r="M49" i="61" s="1"/>
  <c r="L12" i="61"/>
  <c r="L25" i="61" s="1"/>
  <c r="L49" i="61" s="1"/>
  <c r="K12" i="61"/>
  <c r="K25" i="61" s="1"/>
  <c r="K49" i="61" s="1"/>
  <c r="J12" i="61"/>
  <c r="I12" i="61"/>
  <c r="I49" i="61" s="1"/>
  <c r="H12" i="61"/>
  <c r="H49" i="61" s="1"/>
  <c r="G12" i="61"/>
  <c r="G25" i="61" s="1"/>
  <c r="G49" i="61" s="1"/>
  <c r="V2" i="61"/>
  <c r="U2" i="61"/>
  <c r="T2" i="61"/>
  <c r="S2" i="61"/>
  <c r="R2" i="61"/>
  <c r="Q2" i="61"/>
  <c r="P2" i="61"/>
  <c r="M2" i="61"/>
  <c r="L2" i="61"/>
  <c r="K2" i="61"/>
  <c r="J2" i="61"/>
  <c r="I2" i="61"/>
  <c r="H2" i="61"/>
  <c r="G2" i="61"/>
  <c r="V45" i="60"/>
  <c r="U45" i="60"/>
  <c r="T45" i="60"/>
  <c r="S45" i="60"/>
  <c r="R45" i="60"/>
  <c r="Q45" i="60"/>
  <c r="P45" i="60"/>
  <c r="M45" i="60"/>
  <c r="L45" i="60"/>
  <c r="K45" i="60"/>
  <c r="J45" i="60"/>
  <c r="I45" i="60"/>
  <c r="H45" i="60"/>
  <c r="G45" i="60"/>
  <c r="W43" i="60"/>
  <c r="N43" i="60"/>
  <c r="W42" i="60"/>
  <c r="N42" i="60"/>
  <c r="W41" i="60"/>
  <c r="N41" i="60"/>
  <c r="W40" i="60"/>
  <c r="N40" i="60"/>
  <c r="W39" i="60"/>
  <c r="N39" i="60"/>
  <c r="W38" i="60"/>
  <c r="N38" i="60"/>
  <c r="W37" i="60"/>
  <c r="N37" i="60"/>
  <c r="W36" i="60"/>
  <c r="N36" i="60"/>
  <c r="W35" i="60"/>
  <c r="N35" i="60"/>
  <c r="W34" i="60"/>
  <c r="N34" i="60"/>
  <c r="W33" i="60"/>
  <c r="N33" i="60"/>
  <c r="N28" i="60"/>
  <c r="Y28" i="60" s="1"/>
  <c r="W27" i="60"/>
  <c r="N27" i="60"/>
  <c r="Y27" i="60" s="1"/>
  <c r="R55" i="60" s="1"/>
  <c r="N20" i="36" s="1"/>
  <c r="W26" i="60"/>
  <c r="N26" i="60"/>
  <c r="W24" i="60"/>
  <c r="N24" i="60"/>
  <c r="B16" i="60"/>
  <c r="V12" i="60"/>
  <c r="V25" i="60" s="1"/>
  <c r="V49" i="60" s="1"/>
  <c r="U12" i="60"/>
  <c r="U25" i="60" s="1"/>
  <c r="U49" i="60" s="1"/>
  <c r="T12" i="60"/>
  <c r="T25" i="60" s="1"/>
  <c r="T49" i="60" s="1"/>
  <c r="S12" i="60"/>
  <c r="S25" i="60" s="1"/>
  <c r="S49" i="60" s="1"/>
  <c r="R12" i="60"/>
  <c r="R25" i="60" s="1"/>
  <c r="R49" i="60" s="1"/>
  <c r="Q12" i="60"/>
  <c r="Q25" i="60" s="1"/>
  <c r="Q49" i="60" s="1"/>
  <c r="P12" i="60"/>
  <c r="P25" i="60" s="1"/>
  <c r="P49" i="60" s="1"/>
  <c r="M12" i="60"/>
  <c r="M25" i="60" s="1"/>
  <c r="M49" i="60" s="1"/>
  <c r="L12" i="60"/>
  <c r="L25" i="60" s="1"/>
  <c r="L49" i="60" s="1"/>
  <c r="K12" i="60"/>
  <c r="K25" i="60" s="1"/>
  <c r="K49" i="60" s="1"/>
  <c r="J12" i="60"/>
  <c r="I12" i="60"/>
  <c r="I49" i="60" s="1"/>
  <c r="H12" i="60"/>
  <c r="H49" i="60" s="1"/>
  <c r="G12" i="60"/>
  <c r="G25" i="60" s="1"/>
  <c r="G49" i="60" s="1"/>
  <c r="V2" i="60"/>
  <c r="U2" i="60"/>
  <c r="T2" i="60"/>
  <c r="S2" i="60"/>
  <c r="R2" i="60"/>
  <c r="Q2" i="60"/>
  <c r="P2" i="60"/>
  <c r="M2" i="60"/>
  <c r="L2" i="60"/>
  <c r="K2" i="60"/>
  <c r="J2" i="60"/>
  <c r="I2" i="60"/>
  <c r="H2" i="60"/>
  <c r="G2" i="60"/>
  <c r="V45" i="59"/>
  <c r="U45" i="59"/>
  <c r="T45" i="59"/>
  <c r="S45" i="59"/>
  <c r="R45" i="59"/>
  <c r="Q45" i="59"/>
  <c r="P45" i="59"/>
  <c r="M45" i="59"/>
  <c r="K45" i="59"/>
  <c r="J45" i="59"/>
  <c r="I45" i="59"/>
  <c r="H45" i="59"/>
  <c r="G45" i="59"/>
  <c r="W43" i="59"/>
  <c r="N43" i="59"/>
  <c r="W42" i="59"/>
  <c r="N42" i="59"/>
  <c r="W41" i="59"/>
  <c r="W40" i="59"/>
  <c r="N40" i="59"/>
  <c r="W39" i="59"/>
  <c r="N39" i="59"/>
  <c r="W38" i="59"/>
  <c r="N38" i="59"/>
  <c r="W37" i="59"/>
  <c r="N37" i="59"/>
  <c r="W36" i="59"/>
  <c r="N36" i="59"/>
  <c r="W35" i="59"/>
  <c r="N35" i="59"/>
  <c r="W34" i="59"/>
  <c r="N34" i="59"/>
  <c r="W33" i="59"/>
  <c r="N33" i="59"/>
  <c r="N28" i="59"/>
  <c r="Y28" i="59" s="1"/>
  <c r="W27" i="59"/>
  <c r="N27" i="59"/>
  <c r="W26" i="59"/>
  <c r="N26" i="59"/>
  <c r="W24" i="59"/>
  <c r="N24" i="59"/>
  <c r="B16" i="59"/>
  <c r="V12" i="59"/>
  <c r="V25" i="59" s="1"/>
  <c r="V49" i="59" s="1"/>
  <c r="U12" i="59"/>
  <c r="U25" i="59" s="1"/>
  <c r="U49" i="59" s="1"/>
  <c r="T12" i="59"/>
  <c r="T25" i="59" s="1"/>
  <c r="T49" i="59" s="1"/>
  <c r="S12" i="59"/>
  <c r="S25" i="59" s="1"/>
  <c r="S49" i="59" s="1"/>
  <c r="R12" i="59"/>
  <c r="R25" i="59" s="1"/>
  <c r="R49" i="59" s="1"/>
  <c r="Q12" i="59"/>
  <c r="Q25" i="59" s="1"/>
  <c r="Q49" i="59" s="1"/>
  <c r="P12" i="59"/>
  <c r="P25" i="59" s="1"/>
  <c r="P49" i="59" s="1"/>
  <c r="M12" i="59"/>
  <c r="M25" i="59" s="1"/>
  <c r="M49" i="59" s="1"/>
  <c r="L12" i="59"/>
  <c r="L25" i="59" s="1"/>
  <c r="L49" i="59" s="1"/>
  <c r="K12" i="59"/>
  <c r="K25" i="59" s="1"/>
  <c r="K49" i="59" s="1"/>
  <c r="J12" i="59"/>
  <c r="I12" i="59"/>
  <c r="I49" i="59" s="1"/>
  <c r="H12" i="59"/>
  <c r="H49" i="59" s="1"/>
  <c r="G12" i="59"/>
  <c r="G25" i="59" s="1"/>
  <c r="G49" i="59" s="1"/>
  <c r="V2" i="59"/>
  <c r="U2" i="59"/>
  <c r="T2" i="59"/>
  <c r="S2" i="59"/>
  <c r="R2" i="59"/>
  <c r="Q2" i="59"/>
  <c r="P2" i="59"/>
  <c r="M2" i="59"/>
  <c r="L2" i="59"/>
  <c r="K2" i="59"/>
  <c r="J2" i="59"/>
  <c r="I2" i="59"/>
  <c r="H2" i="59"/>
  <c r="G2" i="59"/>
  <c r="V45" i="58"/>
  <c r="U45" i="58"/>
  <c r="T45" i="58"/>
  <c r="S45" i="58"/>
  <c r="R45" i="58"/>
  <c r="Q45" i="58"/>
  <c r="P45" i="58"/>
  <c r="M45" i="58"/>
  <c r="L45" i="58"/>
  <c r="K45" i="58"/>
  <c r="J45" i="58"/>
  <c r="I45" i="58"/>
  <c r="H45" i="58"/>
  <c r="G45" i="58"/>
  <c r="W43" i="58"/>
  <c r="N43" i="58"/>
  <c r="W42" i="58"/>
  <c r="N42" i="58"/>
  <c r="W41" i="58"/>
  <c r="N41" i="58"/>
  <c r="W40" i="58"/>
  <c r="N40" i="58"/>
  <c r="W39" i="58"/>
  <c r="N39" i="58"/>
  <c r="W38" i="58"/>
  <c r="N38" i="58"/>
  <c r="W37" i="58"/>
  <c r="N37" i="58"/>
  <c r="W36" i="58"/>
  <c r="N36" i="58"/>
  <c r="W35" i="58"/>
  <c r="N35" i="58"/>
  <c r="W34" i="58"/>
  <c r="N34" i="58"/>
  <c r="W33" i="58"/>
  <c r="N33" i="58"/>
  <c r="N28" i="58"/>
  <c r="W27" i="58"/>
  <c r="N27" i="58"/>
  <c r="W26" i="58"/>
  <c r="N26" i="58"/>
  <c r="W24" i="58"/>
  <c r="N24" i="58"/>
  <c r="B16" i="58"/>
  <c r="V12" i="58"/>
  <c r="V25" i="58" s="1"/>
  <c r="V49" i="58" s="1"/>
  <c r="U12" i="58"/>
  <c r="U25" i="58" s="1"/>
  <c r="U49" i="58" s="1"/>
  <c r="T12" i="58"/>
  <c r="T25" i="58" s="1"/>
  <c r="T49" i="58" s="1"/>
  <c r="S12" i="58"/>
  <c r="S25" i="58" s="1"/>
  <c r="S49" i="58" s="1"/>
  <c r="R12" i="58"/>
  <c r="R25" i="58" s="1"/>
  <c r="R49" i="58" s="1"/>
  <c r="Q12" i="58"/>
  <c r="Q25" i="58" s="1"/>
  <c r="Q49" i="58" s="1"/>
  <c r="P12" i="58"/>
  <c r="P25" i="58" s="1"/>
  <c r="P49" i="58" s="1"/>
  <c r="M12" i="58"/>
  <c r="M25" i="58" s="1"/>
  <c r="M49" i="58" s="1"/>
  <c r="L12" i="58"/>
  <c r="L25" i="58" s="1"/>
  <c r="L49" i="58" s="1"/>
  <c r="K12" i="58"/>
  <c r="K25" i="58" s="1"/>
  <c r="K49" i="58" s="1"/>
  <c r="J12" i="58"/>
  <c r="I12" i="58"/>
  <c r="I49" i="58" s="1"/>
  <c r="H12" i="58"/>
  <c r="H49" i="58" s="1"/>
  <c r="G12" i="58"/>
  <c r="G25" i="58" s="1"/>
  <c r="G49" i="58" s="1"/>
  <c r="V2" i="58"/>
  <c r="U2" i="58"/>
  <c r="T2" i="58"/>
  <c r="S2" i="58"/>
  <c r="R2" i="58"/>
  <c r="Q2" i="58"/>
  <c r="P2" i="58"/>
  <c r="M2" i="58"/>
  <c r="L2" i="58"/>
  <c r="K2" i="58"/>
  <c r="J2" i="58"/>
  <c r="I2" i="58"/>
  <c r="H2" i="58"/>
  <c r="G2" i="58"/>
  <c r="V45" i="57"/>
  <c r="U45" i="57"/>
  <c r="T45" i="57"/>
  <c r="S45" i="57"/>
  <c r="R45" i="57"/>
  <c r="Q45" i="57"/>
  <c r="P45" i="57"/>
  <c r="M45" i="57"/>
  <c r="L45" i="57"/>
  <c r="K45" i="57"/>
  <c r="J45" i="57"/>
  <c r="I45" i="57"/>
  <c r="H45" i="57"/>
  <c r="G45" i="57"/>
  <c r="W43" i="57"/>
  <c r="N43" i="57"/>
  <c r="W42" i="57"/>
  <c r="N42" i="57"/>
  <c r="W41" i="57"/>
  <c r="N41" i="57"/>
  <c r="W40" i="57"/>
  <c r="N40" i="57"/>
  <c r="W39" i="57"/>
  <c r="N39" i="57"/>
  <c r="W38" i="57"/>
  <c r="N38" i="57"/>
  <c r="W37" i="57"/>
  <c r="N37" i="57"/>
  <c r="W36" i="57"/>
  <c r="N36" i="57"/>
  <c r="W35" i="57"/>
  <c r="N35" i="57"/>
  <c r="W34" i="57"/>
  <c r="N34" i="57"/>
  <c r="W33" i="57"/>
  <c r="N33" i="57"/>
  <c r="N28" i="57"/>
  <c r="Y28" i="57" s="1"/>
  <c r="W27" i="57"/>
  <c r="N27" i="57"/>
  <c r="W26" i="57"/>
  <c r="N26" i="57"/>
  <c r="Y26" i="57" s="1"/>
  <c r="R54" i="57" s="1"/>
  <c r="K17" i="36" s="1"/>
  <c r="W24" i="57"/>
  <c r="N24" i="57"/>
  <c r="B16" i="57"/>
  <c r="V12" i="57"/>
  <c r="V25" i="57" s="1"/>
  <c r="V49" i="57" s="1"/>
  <c r="U12" i="57"/>
  <c r="U25" i="57" s="1"/>
  <c r="U49" i="57" s="1"/>
  <c r="T12" i="57"/>
  <c r="T25" i="57" s="1"/>
  <c r="T49" i="57" s="1"/>
  <c r="S12" i="57"/>
  <c r="S25" i="57" s="1"/>
  <c r="S49" i="57" s="1"/>
  <c r="R12" i="57"/>
  <c r="R25" i="57" s="1"/>
  <c r="R49" i="57" s="1"/>
  <c r="Q12" i="57"/>
  <c r="Q25" i="57" s="1"/>
  <c r="Q49" i="57" s="1"/>
  <c r="P12" i="57"/>
  <c r="P25" i="57" s="1"/>
  <c r="P49" i="57" s="1"/>
  <c r="M12" i="57"/>
  <c r="M25" i="57" s="1"/>
  <c r="M49" i="57" s="1"/>
  <c r="L12" i="57"/>
  <c r="L25" i="57" s="1"/>
  <c r="L49" i="57" s="1"/>
  <c r="K12" i="57"/>
  <c r="K25" i="57" s="1"/>
  <c r="K49" i="57" s="1"/>
  <c r="J12" i="57"/>
  <c r="I12" i="57"/>
  <c r="I49" i="57" s="1"/>
  <c r="H12" i="57"/>
  <c r="H49" i="57" s="1"/>
  <c r="G12" i="57"/>
  <c r="G25" i="57" s="1"/>
  <c r="G49" i="57" s="1"/>
  <c r="V2" i="57"/>
  <c r="U2" i="57"/>
  <c r="T2" i="57"/>
  <c r="S2" i="57"/>
  <c r="R2" i="57"/>
  <c r="Q2" i="57"/>
  <c r="P2" i="57"/>
  <c r="M2" i="57"/>
  <c r="L2" i="57"/>
  <c r="K2" i="57"/>
  <c r="J2" i="57"/>
  <c r="I2" i="57"/>
  <c r="H2" i="57"/>
  <c r="G2" i="57"/>
  <c r="V45" i="56"/>
  <c r="U45" i="56"/>
  <c r="T45" i="56"/>
  <c r="S45" i="56"/>
  <c r="R45" i="56"/>
  <c r="P45" i="56"/>
  <c r="M45" i="56"/>
  <c r="L45" i="56"/>
  <c r="K45" i="56"/>
  <c r="J45" i="56"/>
  <c r="I45" i="56"/>
  <c r="H45" i="56"/>
  <c r="G45" i="56"/>
  <c r="W43" i="56"/>
  <c r="N43" i="56"/>
  <c r="W42" i="56"/>
  <c r="N42" i="56"/>
  <c r="N41" i="56"/>
  <c r="W40" i="56"/>
  <c r="N40" i="56"/>
  <c r="W39" i="56"/>
  <c r="N39" i="56"/>
  <c r="W38" i="56"/>
  <c r="N38" i="56"/>
  <c r="W37" i="56"/>
  <c r="N37" i="56"/>
  <c r="W36" i="56"/>
  <c r="N36" i="56"/>
  <c r="W35" i="56"/>
  <c r="N35" i="56"/>
  <c r="W34" i="56"/>
  <c r="N34" i="56"/>
  <c r="W33" i="56"/>
  <c r="N33" i="56"/>
  <c r="N28" i="56"/>
  <c r="Y28" i="56" s="1"/>
  <c r="W27" i="56"/>
  <c r="N27" i="56"/>
  <c r="W26" i="56"/>
  <c r="N26" i="56"/>
  <c r="W24" i="56"/>
  <c r="N24" i="56"/>
  <c r="B16" i="56"/>
  <c r="V12" i="56"/>
  <c r="V25" i="56" s="1"/>
  <c r="V49" i="56" s="1"/>
  <c r="U12" i="56"/>
  <c r="U25" i="56" s="1"/>
  <c r="U49" i="56" s="1"/>
  <c r="T12" i="56"/>
  <c r="T25" i="56" s="1"/>
  <c r="T49" i="56" s="1"/>
  <c r="S12" i="56"/>
  <c r="S25" i="56" s="1"/>
  <c r="S49" i="56" s="1"/>
  <c r="R12" i="56"/>
  <c r="R25" i="56" s="1"/>
  <c r="R49" i="56" s="1"/>
  <c r="Q12" i="56"/>
  <c r="Q25" i="56" s="1"/>
  <c r="Q49" i="56" s="1"/>
  <c r="P12" i="56"/>
  <c r="P25" i="56" s="1"/>
  <c r="P49" i="56" s="1"/>
  <c r="M12" i="56"/>
  <c r="M25" i="56" s="1"/>
  <c r="M49" i="56" s="1"/>
  <c r="L12" i="56"/>
  <c r="L25" i="56" s="1"/>
  <c r="L49" i="56" s="1"/>
  <c r="K12" i="56"/>
  <c r="K25" i="56" s="1"/>
  <c r="K49" i="56" s="1"/>
  <c r="J12" i="56"/>
  <c r="I12" i="56"/>
  <c r="I49" i="56" s="1"/>
  <c r="H12" i="56"/>
  <c r="H49" i="56" s="1"/>
  <c r="G12" i="56"/>
  <c r="G25" i="56" s="1"/>
  <c r="G49" i="56" s="1"/>
  <c r="V2" i="56"/>
  <c r="U2" i="56"/>
  <c r="T2" i="56"/>
  <c r="S2" i="56"/>
  <c r="R2" i="56"/>
  <c r="Q2" i="56"/>
  <c r="P2" i="56"/>
  <c r="M2" i="56"/>
  <c r="L2" i="56"/>
  <c r="K2" i="56"/>
  <c r="J2" i="56"/>
  <c r="I2" i="56"/>
  <c r="H2" i="56"/>
  <c r="G2" i="56"/>
  <c r="V45" i="54"/>
  <c r="U45" i="54"/>
  <c r="T45" i="54"/>
  <c r="S45" i="54"/>
  <c r="R45" i="54"/>
  <c r="Q45" i="54"/>
  <c r="P45" i="54"/>
  <c r="M45" i="54"/>
  <c r="L45" i="54"/>
  <c r="K45" i="54"/>
  <c r="J45" i="54"/>
  <c r="I45" i="54"/>
  <c r="H45" i="54"/>
  <c r="G45" i="54"/>
  <c r="W43" i="54"/>
  <c r="N43" i="54"/>
  <c r="W42" i="54"/>
  <c r="N42" i="54"/>
  <c r="W41" i="54"/>
  <c r="N41" i="54"/>
  <c r="W40" i="54"/>
  <c r="N40" i="54"/>
  <c r="W39" i="54"/>
  <c r="N39" i="54"/>
  <c r="W38" i="54"/>
  <c r="N38" i="54"/>
  <c r="W37" i="54"/>
  <c r="N37" i="54"/>
  <c r="W36" i="54"/>
  <c r="N36" i="54"/>
  <c r="W35" i="54"/>
  <c r="N35" i="54"/>
  <c r="W34" i="54"/>
  <c r="N34" i="54"/>
  <c r="W33" i="54"/>
  <c r="N33" i="54"/>
  <c r="N28" i="54"/>
  <c r="Y28" i="54" s="1"/>
  <c r="W27" i="54"/>
  <c r="N27" i="54"/>
  <c r="W26" i="54"/>
  <c r="N26" i="54"/>
  <c r="W24" i="54"/>
  <c r="N24" i="54"/>
  <c r="B16" i="54"/>
  <c r="V12" i="54"/>
  <c r="V25" i="54" s="1"/>
  <c r="V49" i="54" s="1"/>
  <c r="U12" i="54"/>
  <c r="U25" i="54" s="1"/>
  <c r="U49" i="54" s="1"/>
  <c r="T12" i="54"/>
  <c r="T25" i="54" s="1"/>
  <c r="T49" i="54" s="1"/>
  <c r="S12" i="54"/>
  <c r="S25" i="54" s="1"/>
  <c r="S49" i="54" s="1"/>
  <c r="R12" i="54"/>
  <c r="R25" i="54" s="1"/>
  <c r="R49" i="54" s="1"/>
  <c r="Q12" i="54"/>
  <c r="Q25" i="54" s="1"/>
  <c r="Q49" i="54" s="1"/>
  <c r="P12" i="54"/>
  <c r="P25" i="54" s="1"/>
  <c r="P49" i="54" s="1"/>
  <c r="M12" i="54"/>
  <c r="M25" i="54" s="1"/>
  <c r="M49" i="54" s="1"/>
  <c r="L12" i="54"/>
  <c r="L25" i="54" s="1"/>
  <c r="L49" i="54" s="1"/>
  <c r="K12" i="54"/>
  <c r="K25" i="54" s="1"/>
  <c r="K49" i="54" s="1"/>
  <c r="J12" i="54"/>
  <c r="I12" i="54"/>
  <c r="I49" i="54" s="1"/>
  <c r="H12" i="54"/>
  <c r="H49" i="54" s="1"/>
  <c r="G12" i="54"/>
  <c r="G25" i="54" s="1"/>
  <c r="G49" i="54" s="1"/>
  <c r="V2" i="54"/>
  <c r="U2" i="54"/>
  <c r="T2" i="54"/>
  <c r="S2" i="54"/>
  <c r="R2" i="54"/>
  <c r="Q2" i="54"/>
  <c r="P2" i="54"/>
  <c r="M2" i="54"/>
  <c r="L2" i="54"/>
  <c r="K2" i="54"/>
  <c r="J2" i="54"/>
  <c r="I2" i="54"/>
  <c r="H2" i="54"/>
  <c r="G2" i="54"/>
  <c r="V45" i="53"/>
  <c r="U45" i="53"/>
  <c r="T45" i="53"/>
  <c r="S45" i="53"/>
  <c r="R45" i="53"/>
  <c r="Q45" i="53"/>
  <c r="P45" i="53"/>
  <c r="M45" i="53"/>
  <c r="L45" i="53"/>
  <c r="K45" i="53"/>
  <c r="J45" i="53"/>
  <c r="I45" i="53"/>
  <c r="H45" i="53"/>
  <c r="G45" i="53"/>
  <c r="W43" i="53"/>
  <c r="N43" i="53"/>
  <c r="W42" i="53"/>
  <c r="N42" i="53"/>
  <c r="W41" i="53"/>
  <c r="N41" i="53"/>
  <c r="W40" i="53"/>
  <c r="N40" i="53"/>
  <c r="W39" i="53"/>
  <c r="N39" i="53"/>
  <c r="W38" i="53"/>
  <c r="N38" i="53"/>
  <c r="W37" i="53"/>
  <c r="N37" i="53"/>
  <c r="W36" i="53"/>
  <c r="N36" i="53"/>
  <c r="W35" i="53"/>
  <c r="N35" i="53"/>
  <c r="W34" i="53"/>
  <c r="N34" i="53"/>
  <c r="W33" i="53"/>
  <c r="N33" i="53"/>
  <c r="N28" i="53"/>
  <c r="Y28" i="53" s="1"/>
  <c r="W27" i="53"/>
  <c r="N27" i="53"/>
  <c r="W26" i="53"/>
  <c r="N26" i="53"/>
  <c r="W24" i="53"/>
  <c r="N24" i="53"/>
  <c r="B16" i="53"/>
  <c r="V12" i="53"/>
  <c r="V25" i="53" s="1"/>
  <c r="V49" i="53" s="1"/>
  <c r="U12" i="53"/>
  <c r="U25" i="53" s="1"/>
  <c r="U49" i="53" s="1"/>
  <c r="T12" i="53"/>
  <c r="T25" i="53" s="1"/>
  <c r="T49" i="53" s="1"/>
  <c r="S12" i="53"/>
  <c r="S25" i="53" s="1"/>
  <c r="S49" i="53" s="1"/>
  <c r="R12" i="53"/>
  <c r="R25" i="53" s="1"/>
  <c r="R49" i="53" s="1"/>
  <c r="Q12" i="53"/>
  <c r="Q25" i="53" s="1"/>
  <c r="Q49" i="53" s="1"/>
  <c r="P12" i="53"/>
  <c r="P25" i="53" s="1"/>
  <c r="P49" i="53" s="1"/>
  <c r="M12" i="53"/>
  <c r="M25" i="53" s="1"/>
  <c r="M49" i="53" s="1"/>
  <c r="L12" i="53"/>
  <c r="L25" i="53" s="1"/>
  <c r="L49" i="53" s="1"/>
  <c r="K12" i="53"/>
  <c r="K25" i="53" s="1"/>
  <c r="K49" i="53" s="1"/>
  <c r="J12" i="53"/>
  <c r="I12" i="53"/>
  <c r="I49" i="53" s="1"/>
  <c r="H12" i="53"/>
  <c r="H49" i="53" s="1"/>
  <c r="G12" i="53"/>
  <c r="G25" i="53" s="1"/>
  <c r="G49" i="53" s="1"/>
  <c r="V2" i="53"/>
  <c r="U2" i="53"/>
  <c r="T2" i="53"/>
  <c r="S2" i="53"/>
  <c r="R2" i="53"/>
  <c r="Q2" i="53"/>
  <c r="P2" i="53"/>
  <c r="M2" i="53"/>
  <c r="L2" i="53"/>
  <c r="K2" i="53"/>
  <c r="J2" i="53"/>
  <c r="I2" i="53"/>
  <c r="H2" i="53"/>
  <c r="G2" i="53"/>
  <c r="V45" i="52"/>
  <c r="U45" i="52"/>
  <c r="T45" i="52"/>
  <c r="S45" i="52"/>
  <c r="R45" i="52"/>
  <c r="Q45" i="52"/>
  <c r="P45" i="52"/>
  <c r="M45" i="52"/>
  <c r="L45" i="52"/>
  <c r="K45" i="52"/>
  <c r="J45" i="52"/>
  <c r="I45" i="52"/>
  <c r="H45" i="52"/>
  <c r="G45" i="52"/>
  <c r="W43" i="52"/>
  <c r="N43" i="52"/>
  <c r="W42" i="52"/>
  <c r="N42" i="52"/>
  <c r="W41" i="52"/>
  <c r="N41" i="52"/>
  <c r="W40" i="52"/>
  <c r="N40" i="52"/>
  <c r="W39" i="52"/>
  <c r="N39" i="52"/>
  <c r="W38" i="52"/>
  <c r="N38" i="52"/>
  <c r="W37" i="52"/>
  <c r="N37" i="52"/>
  <c r="W36" i="52"/>
  <c r="N36" i="52"/>
  <c r="W35" i="52"/>
  <c r="N35" i="52"/>
  <c r="W34" i="52"/>
  <c r="N34" i="52"/>
  <c r="W33" i="52"/>
  <c r="N33" i="52"/>
  <c r="N28" i="52"/>
  <c r="Y28" i="52" s="1"/>
  <c r="W27" i="52"/>
  <c r="N27" i="52"/>
  <c r="W26" i="52"/>
  <c r="N26" i="52"/>
  <c r="W24" i="52"/>
  <c r="N24" i="52"/>
  <c r="B16" i="52"/>
  <c r="V12" i="52"/>
  <c r="V25" i="52" s="1"/>
  <c r="V49" i="52" s="1"/>
  <c r="U12" i="52"/>
  <c r="U25" i="52" s="1"/>
  <c r="U49" i="52" s="1"/>
  <c r="T12" i="52"/>
  <c r="T25" i="52" s="1"/>
  <c r="T49" i="52" s="1"/>
  <c r="S12" i="52"/>
  <c r="S25" i="52" s="1"/>
  <c r="S49" i="52" s="1"/>
  <c r="R12" i="52"/>
  <c r="R25" i="52" s="1"/>
  <c r="R49" i="52" s="1"/>
  <c r="Q12" i="52"/>
  <c r="Q25" i="52" s="1"/>
  <c r="Q49" i="52" s="1"/>
  <c r="P12" i="52"/>
  <c r="P25" i="52" s="1"/>
  <c r="P49" i="52" s="1"/>
  <c r="M12" i="52"/>
  <c r="M25" i="52" s="1"/>
  <c r="M49" i="52" s="1"/>
  <c r="L12" i="52"/>
  <c r="L25" i="52" s="1"/>
  <c r="L49" i="52" s="1"/>
  <c r="K12" i="52"/>
  <c r="K25" i="52" s="1"/>
  <c r="K49" i="52" s="1"/>
  <c r="J12" i="52"/>
  <c r="I12" i="52"/>
  <c r="I49" i="52" s="1"/>
  <c r="H12" i="52"/>
  <c r="H49" i="52" s="1"/>
  <c r="G12" i="52"/>
  <c r="G25" i="52" s="1"/>
  <c r="G49" i="52" s="1"/>
  <c r="V2" i="52"/>
  <c r="U2" i="52"/>
  <c r="T2" i="52"/>
  <c r="S2" i="52"/>
  <c r="R2" i="52"/>
  <c r="Q2" i="52"/>
  <c r="P2" i="52"/>
  <c r="M2" i="52"/>
  <c r="L2" i="52"/>
  <c r="K2" i="52"/>
  <c r="J2" i="52"/>
  <c r="I2" i="52"/>
  <c r="H2" i="52"/>
  <c r="G2" i="52"/>
  <c r="V45" i="51"/>
  <c r="U45" i="51"/>
  <c r="T45" i="51"/>
  <c r="S45" i="51"/>
  <c r="R45" i="51"/>
  <c r="Q45" i="51"/>
  <c r="P45" i="51"/>
  <c r="M45" i="51"/>
  <c r="L45" i="51"/>
  <c r="K45" i="51"/>
  <c r="J45" i="51"/>
  <c r="I45" i="51"/>
  <c r="H45" i="51"/>
  <c r="G45" i="51"/>
  <c r="W43" i="51"/>
  <c r="N43" i="51"/>
  <c r="W42" i="51"/>
  <c r="N42" i="51"/>
  <c r="W41" i="51"/>
  <c r="N41" i="51"/>
  <c r="W40" i="51"/>
  <c r="N40" i="51"/>
  <c r="W39" i="51"/>
  <c r="N39" i="51"/>
  <c r="W38" i="51"/>
  <c r="N38" i="51"/>
  <c r="W37" i="51"/>
  <c r="N37" i="51"/>
  <c r="W36" i="51"/>
  <c r="N36" i="51"/>
  <c r="W35" i="51"/>
  <c r="N35" i="51"/>
  <c r="W34" i="51"/>
  <c r="N34" i="51"/>
  <c r="W33" i="51"/>
  <c r="N33" i="51"/>
  <c r="N28" i="51"/>
  <c r="Y28" i="51" s="1"/>
  <c r="W27" i="51"/>
  <c r="N27" i="51"/>
  <c r="W26" i="51"/>
  <c r="N26" i="51"/>
  <c r="W24" i="51"/>
  <c r="N24" i="51"/>
  <c r="B16" i="51"/>
  <c r="V12" i="51"/>
  <c r="V25" i="51" s="1"/>
  <c r="V49" i="51" s="1"/>
  <c r="U12" i="51"/>
  <c r="U25" i="51" s="1"/>
  <c r="U49" i="51" s="1"/>
  <c r="T12" i="51"/>
  <c r="T25" i="51" s="1"/>
  <c r="T49" i="51" s="1"/>
  <c r="S12" i="51"/>
  <c r="S25" i="51" s="1"/>
  <c r="S49" i="51" s="1"/>
  <c r="R12" i="51"/>
  <c r="R25" i="51" s="1"/>
  <c r="R49" i="51" s="1"/>
  <c r="Q12" i="51"/>
  <c r="Q25" i="51" s="1"/>
  <c r="Q49" i="51" s="1"/>
  <c r="P12" i="51"/>
  <c r="P25" i="51" s="1"/>
  <c r="P49" i="51" s="1"/>
  <c r="M12" i="51"/>
  <c r="M25" i="51" s="1"/>
  <c r="M49" i="51" s="1"/>
  <c r="L12" i="51"/>
  <c r="L25" i="51" s="1"/>
  <c r="L49" i="51" s="1"/>
  <c r="K12" i="51"/>
  <c r="K25" i="51" s="1"/>
  <c r="K49" i="51" s="1"/>
  <c r="J12" i="51"/>
  <c r="I12" i="51"/>
  <c r="I49" i="51" s="1"/>
  <c r="H12" i="51"/>
  <c r="H49" i="51" s="1"/>
  <c r="G12" i="51"/>
  <c r="G25" i="51" s="1"/>
  <c r="G49" i="51" s="1"/>
  <c r="V2" i="51"/>
  <c r="U2" i="51"/>
  <c r="T2" i="51"/>
  <c r="S2" i="51"/>
  <c r="R2" i="51"/>
  <c r="Q2" i="51"/>
  <c r="P2" i="51"/>
  <c r="M2" i="51"/>
  <c r="L2" i="51"/>
  <c r="K2" i="51"/>
  <c r="J2" i="51"/>
  <c r="I2" i="51"/>
  <c r="H2" i="51"/>
  <c r="G2" i="51"/>
  <c r="V45" i="50"/>
  <c r="U45" i="50"/>
  <c r="T45" i="50"/>
  <c r="S45" i="50"/>
  <c r="R45" i="50"/>
  <c r="Q45" i="50"/>
  <c r="P45" i="50"/>
  <c r="M45" i="50"/>
  <c r="L45" i="50"/>
  <c r="K45" i="50"/>
  <c r="J45" i="50"/>
  <c r="I45" i="50"/>
  <c r="H45" i="50"/>
  <c r="G45" i="50"/>
  <c r="W43" i="50"/>
  <c r="N43" i="50"/>
  <c r="W42" i="50"/>
  <c r="N42" i="50"/>
  <c r="W41" i="50"/>
  <c r="N41" i="50"/>
  <c r="W40" i="50"/>
  <c r="N40" i="50"/>
  <c r="W39" i="50"/>
  <c r="N39" i="50"/>
  <c r="W38" i="50"/>
  <c r="N38" i="50"/>
  <c r="W37" i="50"/>
  <c r="N37" i="50"/>
  <c r="W36" i="50"/>
  <c r="N36" i="50"/>
  <c r="W35" i="50"/>
  <c r="N35" i="50"/>
  <c r="W34" i="50"/>
  <c r="N34" i="50"/>
  <c r="W33" i="50"/>
  <c r="N33" i="50"/>
  <c r="N28" i="50"/>
  <c r="Y28" i="50" s="1"/>
  <c r="W27" i="50"/>
  <c r="N27" i="50"/>
  <c r="W26" i="50"/>
  <c r="N26" i="50"/>
  <c r="W24" i="50"/>
  <c r="N24" i="50"/>
  <c r="B16" i="50"/>
  <c r="V12" i="50"/>
  <c r="V25" i="50" s="1"/>
  <c r="V49" i="50" s="1"/>
  <c r="U12" i="50"/>
  <c r="U25" i="50" s="1"/>
  <c r="U49" i="50" s="1"/>
  <c r="T12" i="50"/>
  <c r="T25" i="50" s="1"/>
  <c r="T49" i="50" s="1"/>
  <c r="S12" i="50"/>
  <c r="S25" i="50" s="1"/>
  <c r="S49" i="50" s="1"/>
  <c r="R12" i="50"/>
  <c r="R25" i="50" s="1"/>
  <c r="R49" i="50" s="1"/>
  <c r="Q12" i="50"/>
  <c r="Q25" i="50" s="1"/>
  <c r="Q49" i="50" s="1"/>
  <c r="P12" i="50"/>
  <c r="P25" i="50" s="1"/>
  <c r="P49" i="50" s="1"/>
  <c r="M12" i="50"/>
  <c r="M25" i="50" s="1"/>
  <c r="M49" i="50" s="1"/>
  <c r="L12" i="50"/>
  <c r="L25" i="50" s="1"/>
  <c r="L49" i="50" s="1"/>
  <c r="K12" i="50"/>
  <c r="K25" i="50" s="1"/>
  <c r="K49" i="50" s="1"/>
  <c r="J12" i="50"/>
  <c r="I12" i="50"/>
  <c r="I49" i="50" s="1"/>
  <c r="H12" i="50"/>
  <c r="H49" i="50" s="1"/>
  <c r="G12" i="50"/>
  <c r="G25" i="50" s="1"/>
  <c r="G49" i="50" s="1"/>
  <c r="V2" i="50"/>
  <c r="U2" i="50"/>
  <c r="T2" i="50"/>
  <c r="S2" i="50"/>
  <c r="R2" i="50"/>
  <c r="Q2" i="50"/>
  <c r="P2" i="50"/>
  <c r="M2" i="50"/>
  <c r="L2" i="50"/>
  <c r="K2" i="50"/>
  <c r="J2" i="50"/>
  <c r="I2" i="50"/>
  <c r="H2" i="50"/>
  <c r="G2" i="50"/>
  <c r="V45" i="49"/>
  <c r="U45" i="49"/>
  <c r="T45" i="49"/>
  <c r="S45" i="49"/>
  <c r="R45" i="49"/>
  <c r="Q45" i="49"/>
  <c r="P45" i="49"/>
  <c r="M45" i="49"/>
  <c r="L45" i="49"/>
  <c r="K45" i="49"/>
  <c r="J45" i="49"/>
  <c r="I45" i="49"/>
  <c r="H45" i="49"/>
  <c r="G45" i="49"/>
  <c r="W43" i="49"/>
  <c r="N43" i="49"/>
  <c r="W42" i="49"/>
  <c r="N42" i="49"/>
  <c r="W41" i="49"/>
  <c r="N41" i="49"/>
  <c r="W40" i="49"/>
  <c r="N40" i="49"/>
  <c r="W39" i="49"/>
  <c r="N39" i="49"/>
  <c r="W38" i="49"/>
  <c r="N38" i="49"/>
  <c r="W37" i="49"/>
  <c r="N37" i="49"/>
  <c r="W36" i="49"/>
  <c r="N36" i="49"/>
  <c r="W35" i="49"/>
  <c r="N35" i="49"/>
  <c r="W34" i="49"/>
  <c r="N34" i="49"/>
  <c r="W33" i="49"/>
  <c r="N33" i="49"/>
  <c r="N28" i="49"/>
  <c r="W27" i="49"/>
  <c r="N27" i="49"/>
  <c r="W26" i="49"/>
  <c r="N26" i="49"/>
  <c r="W24" i="49"/>
  <c r="N24" i="49"/>
  <c r="B16" i="49"/>
  <c r="V12" i="49"/>
  <c r="V25" i="49" s="1"/>
  <c r="V49" i="49" s="1"/>
  <c r="U12" i="49"/>
  <c r="U25" i="49" s="1"/>
  <c r="U49" i="49" s="1"/>
  <c r="T12" i="49"/>
  <c r="T25" i="49" s="1"/>
  <c r="T49" i="49" s="1"/>
  <c r="S12" i="49"/>
  <c r="S25" i="49" s="1"/>
  <c r="S49" i="49" s="1"/>
  <c r="R12" i="49"/>
  <c r="R25" i="49" s="1"/>
  <c r="R49" i="49" s="1"/>
  <c r="Q12" i="49"/>
  <c r="Q25" i="49" s="1"/>
  <c r="Q49" i="49" s="1"/>
  <c r="P12" i="49"/>
  <c r="P25" i="49" s="1"/>
  <c r="P49" i="49" s="1"/>
  <c r="M12" i="49"/>
  <c r="M25" i="49" s="1"/>
  <c r="M49" i="49" s="1"/>
  <c r="L12" i="49"/>
  <c r="L25" i="49" s="1"/>
  <c r="L49" i="49" s="1"/>
  <c r="K12" i="49"/>
  <c r="K25" i="49" s="1"/>
  <c r="K49" i="49" s="1"/>
  <c r="J12" i="49"/>
  <c r="I12" i="49"/>
  <c r="I49" i="49" s="1"/>
  <c r="H12" i="49"/>
  <c r="H49" i="49" s="1"/>
  <c r="G12" i="49"/>
  <c r="G25" i="49" s="1"/>
  <c r="G49" i="49" s="1"/>
  <c r="V2" i="49"/>
  <c r="U2" i="49"/>
  <c r="T2" i="49"/>
  <c r="S2" i="49"/>
  <c r="R2" i="49"/>
  <c r="Q2" i="49"/>
  <c r="P2" i="49"/>
  <c r="M2" i="49"/>
  <c r="L2" i="49"/>
  <c r="K2" i="49"/>
  <c r="J2" i="49"/>
  <c r="I2" i="49"/>
  <c r="H2" i="49"/>
  <c r="G2" i="49"/>
  <c r="V45" i="48"/>
  <c r="U45" i="48"/>
  <c r="T45" i="48"/>
  <c r="S45" i="48"/>
  <c r="R45" i="48"/>
  <c r="Q45" i="48"/>
  <c r="P45" i="48"/>
  <c r="M45" i="48"/>
  <c r="L45" i="48"/>
  <c r="K45" i="48"/>
  <c r="J45" i="48"/>
  <c r="I45" i="48"/>
  <c r="H45" i="48"/>
  <c r="G45" i="48"/>
  <c r="W43" i="48"/>
  <c r="N43" i="48"/>
  <c r="W42" i="48"/>
  <c r="N42" i="48"/>
  <c r="W41" i="48"/>
  <c r="N41" i="48"/>
  <c r="W40" i="48"/>
  <c r="N40" i="48"/>
  <c r="W39" i="48"/>
  <c r="N39" i="48"/>
  <c r="W38" i="48"/>
  <c r="N38" i="48"/>
  <c r="W37" i="48"/>
  <c r="N37" i="48"/>
  <c r="W36" i="48"/>
  <c r="N36" i="48"/>
  <c r="W35" i="48"/>
  <c r="N35" i="48"/>
  <c r="W34" i="48"/>
  <c r="N34" i="48"/>
  <c r="W33" i="48"/>
  <c r="N33" i="48"/>
  <c r="N28" i="48"/>
  <c r="Y28" i="48" s="1"/>
  <c r="W27" i="48"/>
  <c r="N27" i="48"/>
  <c r="W26" i="48"/>
  <c r="N26" i="48"/>
  <c r="W24" i="48"/>
  <c r="N24" i="48"/>
  <c r="B16" i="48"/>
  <c r="V12" i="48"/>
  <c r="V25" i="48" s="1"/>
  <c r="V49" i="48" s="1"/>
  <c r="U12" i="48"/>
  <c r="U25" i="48" s="1"/>
  <c r="U49" i="48" s="1"/>
  <c r="T12" i="48"/>
  <c r="T25" i="48" s="1"/>
  <c r="T49" i="48" s="1"/>
  <c r="S12" i="48"/>
  <c r="S25" i="48" s="1"/>
  <c r="S49" i="48" s="1"/>
  <c r="R12" i="48"/>
  <c r="R25" i="48" s="1"/>
  <c r="R49" i="48" s="1"/>
  <c r="Q12" i="48"/>
  <c r="Q25" i="48" s="1"/>
  <c r="Q49" i="48" s="1"/>
  <c r="P12" i="48"/>
  <c r="P25" i="48" s="1"/>
  <c r="P49" i="48" s="1"/>
  <c r="M12" i="48"/>
  <c r="M25" i="48" s="1"/>
  <c r="M49" i="48" s="1"/>
  <c r="L12" i="48"/>
  <c r="L25" i="48" s="1"/>
  <c r="L49" i="48" s="1"/>
  <c r="K12" i="48"/>
  <c r="K25" i="48" s="1"/>
  <c r="K49" i="48" s="1"/>
  <c r="J12" i="48"/>
  <c r="I12" i="48"/>
  <c r="I49" i="48" s="1"/>
  <c r="H12" i="48"/>
  <c r="H49" i="48" s="1"/>
  <c r="G12" i="48"/>
  <c r="G25" i="48" s="1"/>
  <c r="G49" i="48" s="1"/>
  <c r="V2" i="48"/>
  <c r="U2" i="48"/>
  <c r="T2" i="48"/>
  <c r="S2" i="48"/>
  <c r="R2" i="48"/>
  <c r="Q2" i="48"/>
  <c r="P2" i="48"/>
  <c r="M2" i="48"/>
  <c r="L2" i="48"/>
  <c r="K2" i="48"/>
  <c r="J2" i="48"/>
  <c r="I2" i="48"/>
  <c r="H2" i="48"/>
  <c r="G2" i="48"/>
  <c r="J49" i="49" l="1"/>
  <c r="J31" i="49"/>
  <c r="J49" i="50"/>
  <c r="J31" i="50"/>
  <c r="J49" i="51"/>
  <c r="J31" i="51"/>
  <c r="J47" i="51" s="1"/>
  <c r="J49" i="52"/>
  <c r="J31" i="52"/>
  <c r="J49" i="53"/>
  <c r="J31" i="53"/>
  <c r="J49" i="54"/>
  <c r="J31" i="54"/>
  <c r="J49" i="56"/>
  <c r="J31" i="56"/>
  <c r="J49" i="67"/>
  <c r="J31" i="67"/>
  <c r="J47" i="67" s="1"/>
  <c r="J49" i="68"/>
  <c r="J31" i="68"/>
  <c r="J49" i="64"/>
  <c r="J31" i="64"/>
  <c r="J49" i="65"/>
  <c r="J31" i="65"/>
  <c r="J47" i="65" s="1"/>
  <c r="J49" i="66"/>
  <c r="J31" i="66"/>
  <c r="J47" i="66" s="1"/>
  <c r="J49" i="72"/>
  <c r="J31" i="72"/>
  <c r="J49" i="60"/>
  <c r="J31" i="60"/>
  <c r="J49" i="61"/>
  <c r="J31" i="61"/>
  <c r="J47" i="61" s="1"/>
  <c r="J49" i="62"/>
  <c r="J31" i="62"/>
  <c r="J47" i="62" s="1"/>
  <c r="J49" i="63"/>
  <c r="J31" i="63"/>
  <c r="J49" i="70"/>
  <c r="J31" i="70"/>
  <c r="J49" i="71"/>
  <c r="J31" i="71"/>
  <c r="J47" i="71" s="1"/>
  <c r="J49" i="48"/>
  <c r="J31" i="48"/>
  <c r="J47" i="48" s="1"/>
  <c r="J49" i="57"/>
  <c r="J31" i="57"/>
  <c r="J49" i="58"/>
  <c r="J31" i="58"/>
  <c r="J49" i="59"/>
  <c r="J31" i="59"/>
  <c r="J47" i="59" s="1"/>
  <c r="J49" i="69"/>
  <c r="J31" i="69"/>
  <c r="J47" i="69" s="1"/>
  <c r="Y35" i="51"/>
  <c r="Y43" i="51"/>
  <c r="Y36" i="58"/>
  <c r="S58" i="58" s="1"/>
  <c r="Y40" i="58"/>
  <c r="Y38" i="65"/>
  <c r="S56" i="65" s="1"/>
  <c r="R25" i="36" s="1"/>
  <c r="Y42" i="65"/>
  <c r="Y33" i="59"/>
  <c r="S54" i="59" s="1"/>
  <c r="L19" i="36" s="1"/>
  <c r="Y26" i="70"/>
  <c r="R54" i="70" s="1"/>
  <c r="K30" i="36" s="1"/>
  <c r="Y43" i="71"/>
  <c r="Y38" i="49"/>
  <c r="S56" i="49" s="1"/>
  <c r="R10" i="36" s="1"/>
  <c r="Y34" i="53"/>
  <c r="S52" i="53" s="1"/>
  <c r="F14" i="36" s="1"/>
  <c r="Y38" i="53"/>
  <c r="S56" i="53" s="1"/>
  <c r="R14" i="36" s="1"/>
  <c r="Y42" i="53"/>
  <c r="Y34" i="65"/>
  <c r="S52" i="65" s="1"/>
  <c r="F25" i="36" s="1"/>
  <c r="Y25" i="68"/>
  <c r="Y39" i="51"/>
  <c r="S57" i="51" s="1"/>
  <c r="T12" i="36" s="1"/>
  <c r="Y34" i="49"/>
  <c r="S52" i="49" s="1"/>
  <c r="F10" i="36" s="1"/>
  <c r="Y25" i="56"/>
  <c r="Y37" i="59"/>
  <c r="S55" i="59" s="1"/>
  <c r="O19" i="36" s="1"/>
  <c r="Y27" i="51"/>
  <c r="R55" i="51" s="1"/>
  <c r="N12" i="36" s="1"/>
  <c r="Y26" i="65"/>
  <c r="R54" i="65" s="1"/>
  <c r="K25" i="36" s="1"/>
  <c r="Y43" i="72"/>
  <c r="Y33" i="51"/>
  <c r="S54" i="51" s="1"/>
  <c r="L12" i="36" s="1"/>
  <c r="Y37" i="51"/>
  <c r="S55" i="51" s="1"/>
  <c r="O12" i="36" s="1"/>
  <c r="Y33" i="56"/>
  <c r="S54" i="56" s="1"/>
  <c r="L16" i="36" s="1"/>
  <c r="Y34" i="57"/>
  <c r="S52" i="57" s="1"/>
  <c r="F17" i="36" s="1"/>
  <c r="Y38" i="57"/>
  <c r="S56" i="57" s="1"/>
  <c r="R17" i="36" s="1"/>
  <c r="Y42" i="57"/>
  <c r="Y35" i="60"/>
  <c r="Y39" i="60"/>
  <c r="S57" i="60" s="1"/>
  <c r="T20" i="36" s="1"/>
  <c r="Y43" i="60"/>
  <c r="Y35" i="71"/>
  <c r="Y27" i="71"/>
  <c r="R55" i="71" s="1"/>
  <c r="N31" i="36" s="1"/>
  <c r="Y41" i="51"/>
  <c r="Y35" i="63"/>
  <c r="Y36" i="66"/>
  <c r="S58" i="66" s="1"/>
  <c r="Y40" i="66"/>
  <c r="Y25" i="51"/>
  <c r="Y28" i="58"/>
  <c r="R56" i="58" s="1"/>
  <c r="Q18" i="36" s="1"/>
  <c r="Y36" i="49"/>
  <c r="S58" i="49" s="1"/>
  <c r="Y40" i="49"/>
  <c r="Y34" i="62"/>
  <c r="S52" i="62" s="1"/>
  <c r="F22" i="36" s="1"/>
  <c r="Y38" i="62"/>
  <c r="S56" i="62" s="1"/>
  <c r="R22" i="36" s="1"/>
  <c r="Y42" i="62"/>
  <c r="Y34" i="70"/>
  <c r="S52" i="70" s="1"/>
  <c r="F30" i="36" s="1"/>
  <c r="Y38" i="70"/>
  <c r="S56" i="70" s="1"/>
  <c r="R30" i="36" s="1"/>
  <c r="Y42" i="70"/>
  <c r="Y35" i="72"/>
  <c r="Y39" i="72"/>
  <c r="S57" i="72" s="1"/>
  <c r="T32" i="36" s="1"/>
  <c r="Y28" i="69"/>
  <c r="R56" i="69" s="1"/>
  <c r="Q29" i="36" s="1"/>
  <c r="Y28" i="49"/>
  <c r="R56" i="49" s="1"/>
  <c r="Q10" i="36" s="1"/>
  <c r="Y25" i="59"/>
  <c r="Y26" i="62"/>
  <c r="R54" i="62" s="1"/>
  <c r="K22" i="36" s="1"/>
  <c r="Y43" i="63"/>
  <c r="Y33" i="68"/>
  <c r="S54" i="68" s="1"/>
  <c r="L28" i="36" s="1"/>
  <c r="Y37" i="68"/>
  <c r="S55" i="68" s="1"/>
  <c r="O28" i="36" s="1"/>
  <c r="Y28" i="66"/>
  <c r="R56" i="66" s="1"/>
  <c r="Q26" i="36" s="1"/>
  <c r="Y42" i="49"/>
  <c r="Y33" i="64"/>
  <c r="S54" i="64" s="1"/>
  <c r="L24" i="36" s="1"/>
  <c r="Y37" i="64"/>
  <c r="S55" i="64" s="1"/>
  <c r="O24" i="36" s="1"/>
  <c r="Y41" i="64"/>
  <c r="Y33" i="72"/>
  <c r="S54" i="72" s="1"/>
  <c r="L32" i="36" s="1"/>
  <c r="Y37" i="72"/>
  <c r="S55" i="72" s="1"/>
  <c r="O32" i="36" s="1"/>
  <c r="Y26" i="49"/>
  <c r="R54" i="49" s="1"/>
  <c r="K10" i="36" s="1"/>
  <c r="Y26" i="53"/>
  <c r="R54" i="53" s="1"/>
  <c r="K14" i="36" s="1"/>
  <c r="Y28" i="61"/>
  <c r="R56" i="61" s="1"/>
  <c r="Q21" i="36" s="1"/>
  <c r="Y25" i="64"/>
  <c r="Y25" i="72"/>
  <c r="Y36" i="61"/>
  <c r="S58" i="61" s="1"/>
  <c r="Y40" i="61"/>
  <c r="Y39" i="63"/>
  <c r="S57" i="63" s="1"/>
  <c r="T23" i="36" s="1"/>
  <c r="Y43" i="68"/>
  <c r="Y39" i="71"/>
  <c r="S57" i="71" s="1"/>
  <c r="T31" i="36" s="1"/>
  <c r="Y37" i="56"/>
  <c r="S55" i="56" s="1"/>
  <c r="O16" i="36" s="1"/>
  <c r="Y36" i="70"/>
  <c r="S58" i="70" s="1"/>
  <c r="Y40" i="70"/>
  <c r="Y27" i="72"/>
  <c r="R55" i="72" s="1"/>
  <c r="N32" i="36" s="1"/>
  <c r="Y27" i="68"/>
  <c r="R55" i="68" s="1"/>
  <c r="N28" i="36" s="1"/>
  <c r="R56" i="70"/>
  <c r="Q30" i="36" s="1"/>
  <c r="N45" i="48"/>
  <c r="Y39" i="68"/>
  <c r="S57" i="68" s="1"/>
  <c r="T28" i="36" s="1"/>
  <c r="Y26" i="48"/>
  <c r="R54" i="48" s="1"/>
  <c r="K9" i="36" s="1"/>
  <c r="Y34" i="48"/>
  <c r="S52" i="48" s="1"/>
  <c r="F9" i="36" s="1"/>
  <c r="Y38" i="48"/>
  <c r="S56" i="48" s="1"/>
  <c r="R9" i="36" s="1"/>
  <c r="Y42" i="48"/>
  <c r="Y25" i="50"/>
  <c r="Y33" i="50"/>
  <c r="S54" i="50" s="1"/>
  <c r="L11" i="36" s="1"/>
  <c r="Y37" i="50"/>
  <c r="S55" i="50" s="1"/>
  <c r="O11" i="36" s="1"/>
  <c r="R56" i="52"/>
  <c r="Q13" i="36" s="1"/>
  <c r="Y36" i="52"/>
  <c r="S58" i="52" s="1"/>
  <c r="Y40" i="52"/>
  <c r="Y27" i="54"/>
  <c r="R55" i="54" s="1"/>
  <c r="N15" i="36" s="1"/>
  <c r="Y35" i="54"/>
  <c r="Y39" i="54"/>
  <c r="S57" i="54" s="1"/>
  <c r="T15" i="36" s="1"/>
  <c r="Y43" i="54"/>
  <c r="Y25" i="67"/>
  <c r="Y33" i="67"/>
  <c r="S54" i="67" s="1"/>
  <c r="L27" i="36" s="1"/>
  <c r="Y37" i="67"/>
  <c r="S55" i="67" s="1"/>
  <c r="O27" i="36" s="1"/>
  <c r="Y41" i="67"/>
  <c r="V47" i="49"/>
  <c r="M47" i="48"/>
  <c r="M47" i="60"/>
  <c r="V47" i="61"/>
  <c r="M47" i="68"/>
  <c r="V47" i="69"/>
  <c r="M47" i="50"/>
  <c r="V47" i="51"/>
  <c r="M47" i="59"/>
  <c r="V47" i="60"/>
  <c r="M47" i="67"/>
  <c r="V47" i="68"/>
  <c r="M47" i="49"/>
  <c r="M47" i="58"/>
  <c r="V47" i="59"/>
  <c r="M47" i="66"/>
  <c r="V47" i="67"/>
  <c r="Y25" i="49"/>
  <c r="Y33" i="49"/>
  <c r="S54" i="49" s="1"/>
  <c r="L10" i="36" s="1"/>
  <c r="Y37" i="49"/>
  <c r="S55" i="49" s="1"/>
  <c r="O10" i="36" s="1"/>
  <c r="R56" i="51"/>
  <c r="Q12" i="36" s="1"/>
  <c r="Y36" i="51"/>
  <c r="S58" i="51" s="1"/>
  <c r="Y40" i="51"/>
  <c r="Y27" i="53"/>
  <c r="R55" i="53" s="1"/>
  <c r="N14" i="36" s="1"/>
  <c r="Y35" i="53"/>
  <c r="Y39" i="53"/>
  <c r="S57" i="53" s="1"/>
  <c r="T14" i="36" s="1"/>
  <c r="Y43" i="53"/>
  <c r="Y26" i="56"/>
  <c r="R54" i="56" s="1"/>
  <c r="K16" i="36" s="1"/>
  <c r="Y34" i="56"/>
  <c r="S52" i="56" s="1"/>
  <c r="F16" i="36" s="1"/>
  <c r="Y38" i="56"/>
  <c r="S56" i="56" s="1"/>
  <c r="R16" i="36" s="1"/>
  <c r="Y42" i="56"/>
  <c r="Y25" i="58"/>
  <c r="Y33" i="58"/>
  <c r="S54" i="58" s="1"/>
  <c r="L18" i="36" s="1"/>
  <c r="Y37" i="58"/>
  <c r="S55" i="58" s="1"/>
  <c r="O18" i="36" s="1"/>
  <c r="Y41" i="58"/>
  <c r="R56" i="60"/>
  <c r="Q20" i="36" s="1"/>
  <c r="Y36" i="60"/>
  <c r="S58" i="60" s="1"/>
  <c r="Y40" i="60"/>
  <c r="Y27" i="62"/>
  <c r="R55" i="62" s="1"/>
  <c r="N22" i="36" s="1"/>
  <c r="Y35" i="62"/>
  <c r="Y39" i="62"/>
  <c r="S57" i="62" s="1"/>
  <c r="T22" i="36" s="1"/>
  <c r="Y43" i="62"/>
  <c r="Y26" i="64"/>
  <c r="R54" i="64" s="1"/>
  <c r="K24" i="36" s="1"/>
  <c r="Y34" i="64"/>
  <c r="S52" i="64" s="1"/>
  <c r="F24" i="36" s="1"/>
  <c r="Y38" i="64"/>
  <c r="S56" i="64" s="1"/>
  <c r="R24" i="36" s="1"/>
  <c r="Y42" i="64"/>
  <c r="Y25" i="66"/>
  <c r="Y33" i="66"/>
  <c r="S54" i="66" s="1"/>
  <c r="L26" i="36" s="1"/>
  <c r="Y37" i="66"/>
  <c r="S55" i="66" s="1"/>
  <c r="O26" i="36" s="1"/>
  <c r="R56" i="68"/>
  <c r="Q28" i="36" s="1"/>
  <c r="Y36" i="68"/>
  <c r="S58" i="68" s="1"/>
  <c r="Y40" i="68"/>
  <c r="Y27" i="70"/>
  <c r="R55" i="70" s="1"/>
  <c r="N30" i="36" s="1"/>
  <c r="Y35" i="70"/>
  <c r="Y39" i="70"/>
  <c r="S57" i="70" s="1"/>
  <c r="T30" i="36" s="1"/>
  <c r="Y43" i="70"/>
  <c r="Y26" i="72"/>
  <c r="R54" i="72" s="1"/>
  <c r="K32" i="36" s="1"/>
  <c r="Y34" i="72"/>
  <c r="S52" i="72" s="1"/>
  <c r="F32" i="36" s="1"/>
  <c r="Y38" i="72"/>
  <c r="S56" i="72" s="1"/>
  <c r="R32" i="36" s="1"/>
  <c r="Y42" i="72"/>
  <c r="Y25" i="48"/>
  <c r="Y33" i="48"/>
  <c r="S54" i="48" s="1"/>
  <c r="L9" i="36" s="1"/>
  <c r="Y37" i="48"/>
  <c r="S55" i="48" s="1"/>
  <c r="O9" i="36" s="1"/>
  <c r="R56" i="50"/>
  <c r="Q11" i="36" s="1"/>
  <c r="Y36" i="50"/>
  <c r="S58" i="50" s="1"/>
  <c r="Y40" i="50"/>
  <c r="Y27" i="52"/>
  <c r="R55" i="52" s="1"/>
  <c r="N13" i="36" s="1"/>
  <c r="Y35" i="52"/>
  <c r="Y39" i="52"/>
  <c r="S57" i="52" s="1"/>
  <c r="T13" i="36" s="1"/>
  <c r="Y43" i="52"/>
  <c r="Y26" i="54"/>
  <c r="R54" i="54" s="1"/>
  <c r="K15" i="36" s="1"/>
  <c r="Y34" i="54"/>
  <c r="S52" i="54" s="1"/>
  <c r="F15" i="36" s="1"/>
  <c r="Y38" i="54"/>
  <c r="S56" i="54" s="1"/>
  <c r="R15" i="36" s="1"/>
  <c r="Y42" i="54"/>
  <c r="Y25" i="57"/>
  <c r="Y33" i="57"/>
  <c r="S54" i="57" s="1"/>
  <c r="L17" i="36" s="1"/>
  <c r="Y37" i="57"/>
  <c r="S55" i="57" s="1"/>
  <c r="O17" i="36" s="1"/>
  <c r="R56" i="59"/>
  <c r="Q19" i="36" s="1"/>
  <c r="Y36" i="59"/>
  <c r="S58" i="59" s="1"/>
  <c r="Y40" i="59"/>
  <c r="Y27" i="61"/>
  <c r="R55" i="61" s="1"/>
  <c r="N21" i="36" s="1"/>
  <c r="Y35" i="61"/>
  <c r="Y39" i="61"/>
  <c r="S57" i="61" s="1"/>
  <c r="T21" i="36" s="1"/>
  <c r="Y43" i="61"/>
  <c r="Y26" i="63"/>
  <c r="R54" i="63" s="1"/>
  <c r="K23" i="36" s="1"/>
  <c r="Y34" i="63"/>
  <c r="S52" i="63" s="1"/>
  <c r="F23" i="36" s="1"/>
  <c r="Y38" i="63"/>
  <c r="S56" i="63" s="1"/>
  <c r="R23" i="36" s="1"/>
  <c r="Y42" i="63"/>
  <c r="Y25" i="65"/>
  <c r="Y33" i="65"/>
  <c r="S54" i="65" s="1"/>
  <c r="L25" i="36" s="1"/>
  <c r="Y37" i="65"/>
  <c r="S55" i="65" s="1"/>
  <c r="O25" i="36" s="1"/>
  <c r="Y41" i="65"/>
  <c r="R56" i="67"/>
  <c r="Q27" i="36" s="1"/>
  <c r="Y36" i="67"/>
  <c r="S58" i="67" s="1"/>
  <c r="Y40" i="67"/>
  <c r="Y27" i="69"/>
  <c r="R55" i="69" s="1"/>
  <c r="N29" i="36" s="1"/>
  <c r="Y43" i="69"/>
  <c r="Y26" i="71"/>
  <c r="R54" i="71" s="1"/>
  <c r="K31" i="36" s="1"/>
  <c r="Y34" i="71"/>
  <c r="S52" i="71" s="1"/>
  <c r="F31" i="36" s="1"/>
  <c r="Y38" i="71"/>
  <c r="S56" i="71" s="1"/>
  <c r="R31" i="36" s="1"/>
  <c r="Y42" i="71"/>
  <c r="V47" i="58"/>
  <c r="V47" i="66"/>
  <c r="M47" i="56"/>
  <c r="V47" i="57"/>
  <c r="M47" i="64"/>
  <c r="M47" i="54"/>
  <c r="V47" i="72"/>
  <c r="M47" i="53"/>
  <c r="V47" i="54"/>
  <c r="M47" i="62"/>
  <c r="V47" i="63"/>
  <c r="M47" i="70"/>
  <c r="V47" i="71"/>
  <c r="Y36" i="48"/>
  <c r="S58" i="48" s="1"/>
  <c r="W45" i="48"/>
  <c r="Y35" i="50"/>
  <c r="Y43" i="50"/>
  <c r="Y26" i="52"/>
  <c r="R54" i="52" s="1"/>
  <c r="K13" i="36" s="1"/>
  <c r="Y38" i="52"/>
  <c r="S56" i="52" s="1"/>
  <c r="R13" i="36" s="1"/>
  <c r="Y25" i="54"/>
  <c r="Y37" i="54"/>
  <c r="S55" i="54" s="1"/>
  <c r="O15" i="36" s="1"/>
  <c r="Y36" i="57"/>
  <c r="S58" i="57" s="1"/>
  <c r="Y35" i="59"/>
  <c r="Y43" i="59"/>
  <c r="Y26" i="61"/>
  <c r="R54" i="61" s="1"/>
  <c r="K21" i="36" s="1"/>
  <c r="Y42" i="61"/>
  <c r="Y33" i="63"/>
  <c r="S54" i="63" s="1"/>
  <c r="L23" i="36" s="1"/>
  <c r="R56" i="65"/>
  <c r="Q25" i="36" s="1"/>
  <c r="Y40" i="65"/>
  <c r="Y27" i="67"/>
  <c r="R55" i="67" s="1"/>
  <c r="N27" i="36" s="1"/>
  <c r="Y39" i="67"/>
  <c r="S57" i="67" s="1"/>
  <c r="T27" i="36" s="1"/>
  <c r="Y25" i="71"/>
  <c r="Y37" i="71"/>
  <c r="S55" i="71" s="1"/>
  <c r="O31" i="36" s="1"/>
  <c r="Y27" i="49"/>
  <c r="R55" i="49" s="1"/>
  <c r="N10" i="36" s="1"/>
  <c r="Y39" i="49"/>
  <c r="S57" i="49" s="1"/>
  <c r="T10" i="36" s="1"/>
  <c r="Y43" i="49"/>
  <c r="Y34" i="51"/>
  <c r="S52" i="51" s="1"/>
  <c r="F12" i="36" s="1"/>
  <c r="Y42" i="51"/>
  <c r="Y33" i="53"/>
  <c r="S54" i="53" s="1"/>
  <c r="L14" i="36" s="1"/>
  <c r="Y41" i="53"/>
  <c r="R56" i="56"/>
  <c r="Q16" i="36" s="1"/>
  <c r="Y40" i="56"/>
  <c r="Y39" i="58"/>
  <c r="S57" i="58" s="1"/>
  <c r="T18" i="36" s="1"/>
  <c r="Y38" i="60"/>
  <c r="S56" i="60" s="1"/>
  <c r="R20" i="36" s="1"/>
  <c r="Y25" i="62"/>
  <c r="Y37" i="62"/>
  <c r="S55" i="62" s="1"/>
  <c r="O22" i="36" s="1"/>
  <c r="R56" i="64"/>
  <c r="Q24" i="36" s="1"/>
  <c r="Y40" i="64"/>
  <c r="Y27" i="66"/>
  <c r="R55" i="66" s="1"/>
  <c r="N26" i="36" s="1"/>
  <c r="Y35" i="66"/>
  <c r="S53" i="66" s="1"/>
  <c r="I26" i="36" s="1"/>
  <c r="Y43" i="66"/>
  <c r="Y34" i="68"/>
  <c r="S52" i="68" s="1"/>
  <c r="F28" i="36" s="1"/>
  <c r="Y42" i="68"/>
  <c r="Y25" i="70"/>
  <c r="Y37" i="70"/>
  <c r="S55" i="70" s="1"/>
  <c r="O30" i="36" s="1"/>
  <c r="Y36" i="72"/>
  <c r="S58" i="72" s="1"/>
  <c r="Y40" i="72"/>
  <c r="Y27" i="48"/>
  <c r="R55" i="48" s="1"/>
  <c r="N9" i="36" s="1"/>
  <c r="Y35" i="48"/>
  <c r="Y39" i="48"/>
  <c r="S57" i="48" s="1"/>
  <c r="T9" i="36" s="1"/>
  <c r="Y43" i="48"/>
  <c r="Y26" i="50"/>
  <c r="R54" i="50" s="1"/>
  <c r="K11" i="36" s="1"/>
  <c r="Y34" i="50"/>
  <c r="S52" i="50" s="1"/>
  <c r="F11" i="36" s="1"/>
  <c r="Y38" i="50"/>
  <c r="S56" i="50" s="1"/>
  <c r="R11" i="36" s="1"/>
  <c r="Y42" i="50"/>
  <c r="Y25" i="52"/>
  <c r="Y33" i="52"/>
  <c r="S54" i="52" s="1"/>
  <c r="L13" i="36" s="1"/>
  <c r="Y37" i="52"/>
  <c r="S55" i="52" s="1"/>
  <c r="O13" i="36" s="1"/>
  <c r="Y41" i="52"/>
  <c r="R56" i="54"/>
  <c r="Q15" i="36" s="1"/>
  <c r="Y36" i="54"/>
  <c r="S58" i="54" s="1"/>
  <c r="Y40" i="54"/>
  <c r="Y27" i="57"/>
  <c r="R55" i="57" s="1"/>
  <c r="N17" i="36" s="1"/>
  <c r="Y35" i="57"/>
  <c r="Y39" i="57"/>
  <c r="S57" i="57" s="1"/>
  <c r="T17" i="36" s="1"/>
  <c r="Y43" i="57"/>
  <c r="Y26" i="59"/>
  <c r="R54" i="59" s="1"/>
  <c r="K19" i="36" s="1"/>
  <c r="Y34" i="59"/>
  <c r="S52" i="59" s="1"/>
  <c r="F19" i="36" s="1"/>
  <c r="Y38" i="59"/>
  <c r="S56" i="59" s="1"/>
  <c r="R19" i="36" s="1"/>
  <c r="Y42" i="59"/>
  <c r="Y25" i="61"/>
  <c r="Y33" i="61"/>
  <c r="S54" i="61" s="1"/>
  <c r="L21" i="36" s="1"/>
  <c r="Y37" i="61"/>
  <c r="S55" i="61" s="1"/>
  <c r="O21" i="36" s="1"/>
  <c r="Y41" i="61"/>
  <c r="R56" i="63"/>
  <c r="Q23" i="36" s="1"/>
  <c r="Y36" i="63"/>
  <c r="S58" i="63" s="1"/>
  <c r="Y40" i="63"/>
  <c r="Y27" i="65"/>
  <c r="R55" i="65" s="1"/>
  <c r="N25" i="36" s="1"/>
  <c r="Y35" i="65"/>
  <c r="Y39" i="65"/>
  <c r="S57" i="65" s="1"/>
  <c r="T25" i="36" s="1"/>
  <c r="Y43" i="65"/>
  <c r="Y26" i="67"/>
  <c r="R54" i="67" s="1"/>
  <c r="K27" i="36" s="1"/>
  <c r="Y34" i="67"/>
  <c r="S52" i="67" s="1"/>
  <c r="F27" i="36" s="1"/>
  <c r="Y38" i="67"/>
  <c r="S56" i="67" s="1"/>
  <c r="R27" i="36" s="1"/>
  <c r="Y42" i="67"/>
  <c r="Y25" i="69"/>
  <c r="R56" i="71"/>
  <c r="Q31" i="36" s="1"/>
  <c r="Y36" i="71"/>
  <c r="S58" i="71" s="1"/>
  <c r="Y40" i="71"/>
  <c r="M47" i="57"/>
  <c r="M47" i="65"/>
  <c r="V47" i="48"/>
  <c r="V47" i="65"/>
  <c r="V47" i="56"/>
  <c r="M47" i="63"/>
  <c r="V47" i="64"/>
  <c r="M47" i="71"/>
  <c r="M47" i="52"/>
  <c r="V47" i="53"/>
  <c r="M47" i="61"/>
  <c r="V47" i="62"/>
  <c r="M47" i="69"/>
  <c r="V47" i="70"/>
  <c r="M47" i="51"/>
  <c r="V47" i="52"/>
  <c r="R56" i="48"/>
  <c r="Q9" i="36" s="1"/>
  <c r="Y40" i="48"/>
  <c r="Y27" i="50"/>
  <c r="R55" i="50" s="1"/>
  <c r="N11" i="36" s="1"/>
  <c r="Y39" i="50"/>
  <c r="S57" i="50" s="1"/>
  <c r="T11" i="36" s="1"/>
  <c r="Y34" i="52"/>
  <c r="S52" i="52" s="1"/>
  <c r="F13" i="36" s="1"/>
  <c r="Y42" i="52"/>
  <c r="Y33" i="54"/>
  <c r="S54" i="54" s="1"/>
  <c r="L15" i="36" s="1"/>
  <c r="Y41" i="54"/>
  <c r="R56" i="57"/>
  <c r="Q17" i="36" s="1"/>
  <c r="Y40" i="57"/>
  <c r="Y27" i="59"/>
  <c r="R55" i="59" s="1"/>
  <c r="N19" i="36" s="1"/>
  <c r="Y39" i="59"/>
  <c r="S57" i="59" s="1"/>
  <c r="T19" i="36" s="1"/>
  <c r="Y34" i="61"/>
  <c r="S52" i="61" s="1"/>
  <c r="F21" i="36" s="1"/>
  <c r="Y38" i="61"/>
  <c r="S56" i="61" s="1"/>
  <c r="R21" i="36" s="1"/>
  <c r="Y25" i="63"/>
  <c r="Y37" i="63"/>
  <c r="S55" i="63" s="1"/>
  <c r="O23" i="36" s="1"/>
  <c r="Y36" i="65"/>
  <c r="S58" i="65" s="1"/>
  <c r="Y35" i="67"/>
  <c r="Y43" i="67"/>
  <c r="Y26" i="69"/>
  <c r="R54" i="69" s="1"/>
  <c r="K29" i="36" s="1"/>
  <c r="Y42" i="69"/>
  <c r="Y33" i="71"/>
  <c r="S54" i="71" s="1"/>
  <c r="L31" i="36" s="1"/>
  <c r="Y35" i="49"/>
  <c r="V47" i="50"/>
  <c r="Y26" i="51"/>
  <c r="R54" i="51" s="1"/>
  <c r="K12" i="36" s="1"/>
  <c r="Y38" i="51"/>
  <c r="S56" i="51" s="1"/>
  <c r="R12" i="36" s="1"/>
  <c r="Y25" i="53"/>
  <c r="Y37" i="53"/>
  <c r="S55" i="53" s="1"/>
  <c r="O14" i="36" s="1"/>
  <c r="Y36" i="56"/>
  <c r="S58" i="56" s="1"/>
  <c r="Y27" i="58"/>
  <c r="R55" i="58" s="1"/>
  <c r="N18" i="36" s="1"/>
  <c r="Y35" i="58"/>
  <c r="S53" i="58" s="1"/>
  <c r="I18" i="36" s="1"/>
  <c r="Y43" i="58"/>
  <c r="Y26" i="60"/>
  <c r="R54" i="60" s="1"/>
  <c r="K20" i="36" s="1"/>
  <c r="Y34" i="60"/>
  <c r="S52" i="60" s="1"/>
  <c r="F20" i="36" s="1"/>
  <c r="Y42" i="60"/>
  <c r="Y33" i="62"/>
  <c r="S54" i="62" s="1"/>
  <c r="L22" i="36" s="1"/>
  <c r="Y41" i="62"/>
  <c r="Y36" i="64"/>
  <c r="S58" i="64" s="1"/>
  <c r="Y39" i="66"/>
  <c r="S57" i="66" s="1"/>
  <c r="T26" i="36" s="1"/>
  <c r="Y26" i="68"/>
  <c r="R54" i="68" s="1"/>
  <c r="K28" i="36" s="1"/>
  <c r="Y38" i="68"/>
  <c r="S56" i="68" s="1"/>
  <c r="R28" i="36" s="1"/>
  <c r="Y33" i="70"/>
  <c r="S54" i="70" s="1"/>
  <c r="L30" i="36" s="1"/>
  <c r="Y41" i="70"/>
  <c r="R56" i="72"/>
  <c r="Q32" i="36" s="1"/>
  <c r="R56" i="53"/>
  <c r="Q14" i="36" s="1"/>
  <c r="Y36" i="53"/>
  <c r="S58" i="53" s="1"/>
  <c r="Y40" i="53"/>
  <c r="Y27" i="56"/>
  <c r="R55" i="56" s="1"/>
  <c r="N16" i="36" s="1"/>
  <c r="Y35" i="56"/>
  <c r="Y39" i="56"/>
  <c r="S57" i="56" s="1"/>
  <c r="T16" i="36" s="1"/>
  <c r="Y43" i="56"/>
  <c r="Y26" i="58"/>
  <c r="R54" i="58" s="1"/>
  <c r="K18" i="36" s="1"/>
  <c r="Y34" i="58"/>
  <c r="S52" i="58" s="1"/>
  <c r="F18" i="36" s="1"/>
  <c r="Y38" i="58"/>
  <c r="S56" i="58" s="1"/>
  <c r="R18" i="36" s="1"/>
  <c r="Y42" i="58"/>
  <c r="Y25" i="60"/>
  <c r="Y33" i="60"/>
  <c r="S54" i="60" s="1"/>
  <c r="L20" i="36" s="1"/>
  <c r="Y37" i="60"/>
  <c r="S55" i="60" s="1"/>
  <c r="O20" i="36" s="1"/>
  <c r="Y41" i="60"/>
  <c r="R56" i="62"/>
  <c r="Q22" i="36" s="1"/>
  <c r="Y36" i="62"/>
  <c r="S58" i="62" s="1"/>
  <c r="Y40" i="62"/>
  <c r="Y27" i="64"/>
  <c r="R55" i="64" s="1"/>
  <c r="N24" i="36" s="1"/>
  <c r="Y35" i="64"/>
  <c r="Y39" i="64"/>
  <c r="S57" i="64" s="1"/>
  <c r="T24" i="36" s="1"/>
  <c r="Y43" i="64"/>
  <c r="Y26" i="66"/>
  <c r="R54" i="66" s="1"/>
  <c r="K26" i="36" s="1"/>
  <c r="Y34" i="66"/>
  <c r="S52" i="66" s="1"/>
  <c r="F26" i="36" s="1"/>
  <c r="Y38" i="66"/>
  <c r="S56" i="66" s="1"/>
  <c r="R26" i="36" s="1"/>
  <c r="Y42" i="66"/>
  <c r="M47" i="72"/>
  <c r="Y41" i="57"/>
  <c r="Y41" i="48"/>
  <c r="Y33" i="69"/>
  <c r="S54" i="69" s="1"/>
  <c r="L29" i="36" s="1"/>
  <c r="Y34" i="69"/>
  <c r="S52" i="69" s="1"/>
  <c r="F29" i="36" s="1"/>
  <c r="Y35" i="69"/>
  <c r="S53" i="69" s="1"/>
  <c r="I29" i="36" s="1"/>
  <c r="Y37" i="69"/>
  <c r="S55" i="69" s="1"/>
  <c r="O29" i="36" s="1"/>
  <c r="Y38" i="69"/>
  <c r="S56" i="69" s="1"/>
  <c r="R29" i="36" s="1"/>
  <c r="Y39" i="69"/>
  <c r="S57" i="69" s="1"/>
  <c r="T29" i="36" s="1"/>
  <c r="H47" i="72"/>
  <c r="J47" i="72"/>
  <c r="L47" i="72"/>
  <c r="P47" i="72"/>
  <c r="W25" i="72"/>
  <c r="W31" i="72" s="1"/>
  <c r="R47" i="72"/>
  <c r="T47" i="72"/>
  <c r="G47" i="72"/>
  <c r="N25" i="72"/>
  <c r="I47" i="72"/>
  <c r="Q47" i="72"/>
  <c r="S47" i="72"/>
  <c r="U47" i="72"/>
  <c r="W45" i="72"/>
  <c r="H47" i="71"/>
  <c r="L47" i="71"/>
  <c r="P47" i="71"/>
  <c r="W25" i="71"/>
  <c r="W31" i="71" s="1"/>
  <c r="R47" i="71"/>
  <c r="G47" i="71"/>
  <c r="N25" i="71"/>
  <c r="I47" i="71"/>
  <c r="K47" i="71"/>
  <c r="Q47" i="71"/>
  <c r="S47" i="71"/>
  <c r="U47" i="71"/>
  <c r="N45" i="71"/>
  <c r="H47" i="70"/>
  <c r="J47" i="70"/>
  <c r="L47" i="70"/>
  <c r="P47" i="70"/>
  <c r="W25" i="70"/>
  <c r="W31" i="70" s="1"/>
  <c r="R47" i="70"/>
  <c r="G47" i="70"/>
  <c r="N25" i="70"/>
  <c r="I47" i="70"/>
  <c r="K47" i="70"/>
  <c r="Q47" i="70"/>
  <c r="S47" i="70"/>
  <c r="U47" i="70"/>
  <c r="T47" i="70"/>
  <c r="N45" i="70"/>
  <c r="W45" i="70"/>
  <c r="H47" i="69"/>
  <c r="L47" i="69"/>
  <c r="P47" i="69"/>
  <c r="W25" i="69"/>
  <c r="W31" i="69" s="1"/>
  <c r="R47" i="69"/>
  <c r="G47" i="69"/>
  <c r="N25" i="69"/>
  <c r="I47" i="69"/>
  <c r="K47" i="69"/>
  <c r="Q47" i="69"/>
  <c r="S47" i="69"/>
  <c r="U47" i="69"/>
  <c r="N45" i="69"/>
  <c r="G47" i="68"/>
  <c r="N25" i="68"/>
  <c r="I47" i="68"/>
  <c r="K47" i="68"/>
  <c r="Q47" i="68"/>
  <c r="S47" i="68"/>
  <c r="U47" i="68"/>
  <c r="H47" i="68"/>
  <c r="J47" i="68"/>
  <c r="L47" i="68"/>
  <c r="P47" i="68"/>
  <c r="W25" i="68"/>
  <c r="W31" i="68" s="1"/>
  <c r="T47" i="68"/>
  <c r="N45" i="68"/>
  <c r="H47" i="67"/>
  <c r="L47" i="67"/>
  <c r="P47" i="67"/>
  <c r="W25" i="67"/>
  <c r="W31" i="67" s="1"/>
  <c r="R47" i="67"/>
  <c r="T47" i="67"/>
  <c r="G47" i="67"/>
  <c r="N25" i="67"/>
  <c r="I47" i="67"/>
  <c r="K47" i="67"/>
  <c r="Q47" i="67"/>
  <c r="S47" i="67"/>
  <c r="U47" i="67"/>
  <c r="N45" i="67"/>
  <c r="W45" i="67"/>
  <c r="H47" i="66"/>
  <c r="L47" i="66"/>
  <c r="P47" i="66"/>
  <c r="W25" i="66"/>
  <c r="W31" i="66" s="1"/>
  <c r="R47" i="66"/>
  <c r="T47" i="66"/>
  <c r="G47" i="66"/>
  <c r="N25" i="66"/>
  <c r="I47" i="66"/>
  <c r="K47" i="66"/>
  <c r="S47" i="66"/>
  <c r="U47" i="66"/>
  <c r="N45" i="66"/>
  <c r="G47" i="65"/>
  <c r="N25" i="65"/>
  <c r="I47" i="65"/>
  <c r="K47" i="65"/>
  <c r="Q47" i="65"/>
  <c r="S47" i="65"/>
  <c r="U47" i="65"/>
  <c r="H47" i="65"/>
  <c r="L47" i="65"/>
  <c r="P47" i="65"/>
  <c r="W25" i="65"/>
  <c r="W31" i="65" s="1"/>
  <c r="R47" i="65"/>
  <c r="T47" i="65"/>
  <c r="N45" i="65"/>
  <c r="W45" i="65"/>
  <c r="H47" i="64"/>
  <c r="J47" i="64"/>
  <c r="L47" i="64"/>
  <c r="P47" i="64"/>
  <c r="W25" i="64"/>
  <c r="W31" i="64" s="1"/>
  <c r="R47" i="64"/>
  <c r="T47" i="64"/>
  <c r="G47" i="64"/>
  <c r="N25" i="64"/>
  <c r="I47" i="64"/>
  <c r="K47" i="64"/>
  <c r="Q47" i="64"/>
  <c r="S47" i="64"/>
  <c r="U47" i="64"/>
  <c r="N45" i="64"/>
  <c r="W45" i="64"/>
  <c r="H47" i="63"/>
  <c r="J47" i="63"/>
  <c r="L47" i="63"/>
  <c r="P47" i="63"/>
  <c r="W25" i="63"/>
  <c r="W31" i="63" s="1"/>
  <c r="R47" i="63"/>
  <c r="T47" i="63"/>
  <c r="G47" i="63"/>
  <c r="N25" i="63"/>
  <c r="I47" i="63"/>
  <c r="K47" i="63"/>
  <c r="S47" i="63"/>
  <c r="U47" i="63"/>
  <c r="N45" i="63"/>
  <c r="H47" i="62"/>
  <c r="L47" i="62"/>
  <c r="P47" i="62"/>
  <c r="W25" i="62"/>
  <c r="W31" i="62" s="1"/>
  <c r="R47" i="62"/>
  <c r="T47" i="62"/>
  <c r="G47" i="62"/>
  <c r="N25" i="62"/>
  <c r="I47" i="62"/>
  <c r="K47" i="62"/>
  <c r="Q47" i="62"/>
  <c r="S47" i="62"/>
  <c r="U47" i="62"/>
  <c r="N45" i="62"/>
  <c r="W45" i="62"/>
  <c r="H47" i="61"/>
  <c r="L47" i="61"/>
  <c r="P47" i="61"/>
  <c r="W25" i="61"/>
  <c r="W31" i="61" s="1"/>
  <c r="R47" i="61"/>
  <c r="T47" i="61"/>
  <c r="G47" i="61"/>
  <c r="N25" i="61"/>
  <c r="I47" i="61"/>
  <c r="K47" i="61"/>
  <c r="Q47" i="61"/>
  <c r="S47" i="61"/>
  <c r="U47" i="61"/>
  <c r="N45" i="61"/>
  <c r="W45" i="61"/>
  <c r="H47" i="60"/>
  <c r="L47" i="60"/>
  <c r="P47" i="60"/>
  <c r="W25" i="60"/>
  <c r="W31" i="60" s="1"/>
  <c r="R47" i="60"/>
  <c r="T47" i="60"/>
  <c r="G47" i="60"/>
  <c r="N25" i="60"/>
  <c r="I47" i="60"/>
  <c r="K47" i="60"/>
  <c r="Q47" i="60"/>
  <c r="S47" i="60"/>
  <c r="U47" i="60"/>
  <c r="J47" i="60"/>
  <c r="N45" i="60"/>
  <c r="W45" i="60"/>
  <c r="G47" i="59"/>
  <c r="N25" i="59"/>
  <c r="I47" i="59"/>
  <c r="K47" i="59"/>
  <c r="Q47" i="59"/>
  <c r="S47" i="59"/>
  <c r="U47" i="59"/>
  <c r="H47" i="59"/>
  <c r="P47" i="59"/>
  <c r="W25" i="59"/>
  <c r="W31" i="59" s="1"/>
  <c r="R47" i="59"/>
  <c r="T47" i="59"/>
  <c r="W45" i="59"/>
  <c r="H47" i="58"/>
  <c r="J47" i="58"/>
  <c r="L47" i="58"/>
  <c r="P47" i="58"/>
  <c r="W25" i="58"/>
  <c r="W31" i="58" s="1"/>
  <c r="R47" i="58"/>
  <c r="T47" i="58"/>
  <c r="G47" i="58"/>
  <c r="N25" i="58"/>
  <c r="I47" i="58"/>
  <c r="K47" i="58"/>
  <c r="Q47" i="58"/>
  <c r="S47" i="58"/>
  <c r="U47" i="58"/>
  <c r="N45" i="58"/>
  <c r="W45" i="58"/>
  <c r="H47" i="57"/>
  <c r="J47" i="57"/>
  <c r="L47" i="57"/>
  <c r="P47" i="57"/>
  <c r="W25" i="57"/>
  <c r="W31" i="57" s="1"/>
  <c r="R47" i="57"/>
  <c r="T47" i="57"/>
  <c r="G47" i="57"/>
  <c r="N25" i="57"/>
  <c r="I47" i="57"/>
  <c r="K47" i="57"/>
  <c r="Q47" i="57"/>
  <c r="S47" i="57"/>
  <c r="U47" i="57"/>
  <c r="N45" i="57"/>
  <c r="W45" i="57"/>
  <c r="H47" i="56"/>
  <c r="J47" i="56"/>
  <c r="L47" i="56"/>
  <c r="P47" i="56"/>
  <c r="W25" i="56"/>
  <c r="W31" i="56" s="1"/>
  <c r="R47" i="56"/>
  <c r="T47" i="56"/>
  <c r="G47" i="56"/>
  <c r="N25" i="56"/>
  <c r="I47" i="56"/>
  <c r="K47" i="56"/>
  <c r="S47" i="56"/>
  <c r="U47" i="56"/>
  <c r="N45" i="56"/>
  <c r="H47" i="54"/>
  <c r="J47" i="54"/>
  <c r="L47" i="54"/>
  <c r="P47" i="54"/>
  <c r="W25" i="54"/>
  <c r="W31" i="54" s="1"/>
  <c r="R47" i="54"/>
  <c r="T47" i="54"/>
  <c r="G47" i="54"/>
  <c r="N25" i="54"/>
  <c r="I47" i="54"/>
  <c r="K47" i="54"/>
  <c r="Q47" i="54"/>
  <c r="S47" i="54"/>
  <c r="U47" i="54"/>
  <c r="N45" i="54"/>
  <c r="W45" i="54"/>
  <c r="G47" i="53"/>
  <c r="N25" i="53"/>
  <c r="I47" i="53"/>
  <c r="K47" i="53"/>
  <c r="Q47" i="53"/>
  <c r="S47" i="53"/>
  <c r="U47" i="53"/>
  <c r="H47" i="53"/>
  <c r="J47" i="53"/>
  <c r="L47" i="53"/>
  <c r="P47" i="53"/>
  <c r="W25" i="53"/>
  <c r="W31" i="53" s="1"/>
  <c r="R47" i="53"/>
  <c r="T47" i="53"/>
  <c r="N45" i="53"/>
  <c r="W45" i="53"/>
  <c r="H47" i="52"/>
  <c r="J47" i="52"/>
  <c r="L47" i="52"/>
  <c r="P47" i="52"/>
  <c r="W25" i="52"/>
  <c r="W31" i="52" s="1"/>
  <c r="R47" i="52"/>
  <c r="T47" i="52"/>
  <c r="G47" i="52"/>
  <c r="N25" i="52"/>
  <c r="I47" i="52"/>
  <c r="K47" i="52"/>
  <c r="Q47" i="52"/>
  <c r="S47" i="52"/>
  <c r="U47" i="52"/>
  <c r="N45" i="52"/>
  <c r="W45" i="52"/>
  <c r="G47" i="51"/>
  <c r="N25" i="51"/>
  <c r="I47" i="51"/>
  <c r="K47" i="51"/>
  <c r="Q47" i="51"/>
  <c r="S47" i="51"/>
  <c r="U47" i="51"/>
  <c r="H47" i="51"/>
  <c r="L47" i="51"/>
  <c r="P47" i="51"/>
  <c r="W25" i="51"/>
  <c r="W31" i="51" s="1"/>
  <c r="R47" i="51"/>
  <c r="T47" i="51"/>
  <c r="N45" i="51"/>
  <c r="W45" i="51"/>
  <c r="Y41" i="50"/>
  <c r="H47" i="50"/>
  <c r="J47" i="50"/>
  <c r="L47" i="50"/>
  <c r="P47" i="50"/>
  <c r="W25" i="50"/>
  <c r="W31" i="50" s="1"/>
  <c r="R47" i="50"/>
  <c r="T47" i="50"/>
  <c r="G47" i="50"/>
  <c r="N25" i="50"/>
  <c r="I47" i="50"/>
  <c r="K47" i="50"/>
  <c r="Q47" i="50"/>
  <c r="S47" i="50"/>
  <c r="U47" i="50"/>
  <c r="N45" i="50"/>
  <c r="W45" i="50"/>
  <c r="Y41" i="49"/>
  <c r="H47" i="49"/>
  <c r="P47" i="49"/>
  <c r="W25" i="49"/>
  <c r="W31" i="49" s="1"/>
  <c r="G47" i="49"/>
  <c r="N25" i="49"/>
  <c r="I47" i="49"/>
  <c r="K47" i="49"/>
  <c r="Q47" i="49"/>
  <c r="S47" i="49"/>
  <c r="U47" i="49"/>
  <c r="J47" i="49"/>
  <c r="L47" i="49"/>
  <c r="R47" i="49"/>
  <c r="T47" i="49"/>
  <c r="N45" i="49"/>
  <c r="W45" i="49"/>
  <c r="I47" i="48"/>
  <c r="S47" i="48"/>
  <c r="H47" i="48"/>
  <c r="L47" i="48"/>
  <c r="P47" i="48"/>
  <c r="W25" i="48"/>
  <c r="W31" i="48" s="1"/>
  <c r="R47" i="48"/>
  <c r="T47" i="48"/>
  <c r="G47" i="48"/>
  <c r="N25" i="48"/>
  <c r="K47" i="48"/>
  <c r="Q47" i="48"/>
  <c r="U47" i="48"/>
  <c r="I63" i="42"/>
  <c r="I63" i="48" s="1"/>
  <c r="I63" i="49" s="1"/>
  <c r="I63" i="50" s="1"/>
  <c r="I63" i="51" s="1"/>
  <c r="I63" i="52" s="1"/>
  <c r="I63" i="53" s="1"/>
  <c r="I63" i="54" s="1"/>
  <c r="I63" i="56" s="1"/>
  <c r="I63" i="57" s="1"/>
  <c r="I63" i="58" s="1"/>
  <c r="I63" i="59" s="1"/>
  <c r="I63" i="60" s="1"/>
  <c r="I63" i="61" s="1"/>
  <c r="I63" i="62" s="1"/>
  <c r="I63" i="63" s="1"/>
  <c r="I63" i="64" s="1"/>
  <c r="I63" i="65" s="1"/>
  <c r="I63" i="66" s="1"/>
  <c r="I63" i="67" s="1"/>
  <c r="I63" i="68" s="1"/>
  <c r="I63" i="69" s="1"/>
  <c r="I63" i="70" s="1"/>
  <c r="I63" i="71" s="1"/>
  <c r="I63" i="72" s="1"/>
  <c r="I62" i="42"/>
  <c r="I62" i="48" s="1"/>
  <c r="I62" i="49" s="1"/>
  <c r="I62" i="50" s="1"/>
  <c r="I62" i="51" s="1"/>
  <c r="I62" i="52" s="1"/>
  <c r="I62" i="53" s="1"/>
  <c r="I62" i="54" s="1"/>
  <c r="I62" i="56" s="1"/>
  <c r="I62" i="57" s="1"/>
  <c r="I62" i="58" s="1"/>
  <c r="I62" i="59" s="1"/>
  <c r="I62" i="60" s="1"/>
  <c r="I62" i="61" s="1"/>
  <c r="I62" i="62" s="1"/>
  <c r="I62" i="63" s="1"/>
  <c r="I62" i="64" s="1"/>
  <c r="I62" i="65" s="1"/>
  <c r="I62" i="66" s="1"/>
  <c r="I62" i="67" s="1"/>
  <c r="I62" i="68" s="1"/>
  <c r="I62" i="69" s="1"/>
  <c r="I62" i="70" s="1"/>
  <c r="I62" i="71" s="1"/>
  <c r="I62" i="72" s="1"/>
  <c r="B63" i="42"/>
  <c r="B63" i="48" s="1"/>
  <c r="B63" i="49" s="1"/>
  <c r="B63" i="50" s="1"/>
  <c r="B63" i="51" s="1"/>
  <c r="B63" i="52" s="1"/>
  <c r="B63" i="53" s="1"/>
  <c r="B63" i="54" s="1"/>
  <c r="B63" i="56" s="1"/>
  <c r="B63" i="57" s="1"/>
  <c r="B63" i="58" s="1"/>
  <c r="B63" i="59" s="1"/>
  <c r="B63" i="60" s="1"/>
  <c r="B63" i="61" s="1"/>
  <c r="B63" i="62" s="1"/>
  <c r="B63" i="63" s="1"/>
  <c r="B63" i="64" s="1"/>
  <c r="B63" i="65" s="1"/>
  <c r="B63" i="66" s="1"/>
  <c r="B63" i="67" s="1"/>
  <c r="B63" i="68" s="1"/>
  <c r="B63" i="69" s="1"/>
  <c r="B63" i="70" s="1"/>
  <c r="B63" i="71" s="1"/>
  <c r="B63" i="72" s="1"/>
  <c r="B62" i="42"/>
  <c r="B62" i="48" s="1"/>
  <c r="B62" i="49" s="1"/>
  <c r="B62" i="50" s="1"/>
  <c r="B62" i="51" s="1"/>
  <c r="B62" i="52" s="1"/>
  <c r="B62" i="53" s="1"/>
  <c r="B62" i="54" s="1"/>
  <c r="B62" i="56" s="1"/>
  <c r="B62" i="57" s="1"/>
  <c r="B62" i="58" s="1"/>
  <c r="B62" i="59" s="1"/>
  <c r="B62" i="60" s="1"/>
  <c r="B62" i="61" s="1"/>
  <c r="B62" i="62" s="1"/>
  <c r="B62" i="63" s="1"/>
  <c r="B62" i="64" s="1"/>
  <c r="B62" i="65" s="1"/>
  <c r="B62" i="66" s="1"/>
  <c r="B62" i="67" s="1"/>
  <c r="B62" i="68" s="1"/>
  <c r="B62" i="69" s="1"/>
  <c r="B62" i="70" s="1"/>
  <c r="B62" i="71" s="1"/>
  <c r="B62" i="72" s="1"/>
  <c r="B60" i="42"/>
  <c r="B60" i="48" s="1"/>
  <c r="B60" i="49" s="1"/>
  <c r="B60" i="50" s="1"/>
  <c r="B60" i="51" s="1"/>
  <c r="B60" i="52" s="1"/>
  <c r="B60" i="53" s="1"/>
  <c r="B60" i="54" s="1"/>
  <c r="B60" i="56" s="1"/>
  <c r="B60" i="57" s="1"/>
  <c r="B60" i="58" s="1"/>
  <c r="B60" i="59" s="1"/>
  <c r="B60" i="60" s="1"/>
  <c r="B60" i="61" s="1"/>
  <c r="B60" i="62" s="1"/>
  <c r="B60" i="63" s="1"/>
  <c r="B60" i="64" s="1"/>
  <c r="B60" i="65" s="1"/>
  <c r="B60" i="66" s="1"/>
  <c r="B60" i="67" s="1"/>
  <c r="B60" i="68" s="1"/>
  <c r="B60" i="69" s="1"/>
  <c r="B60" i="70" s="1"/>
  <c r="B60" i="71" s="1"/>
  <c r="B60" i="72" s="1"/>
  <c r="Q18" i="42"/>
  <c r="Q18" i="48" s="1"/>
  <c r="Q18" i="49" s="1"/>
  <c r="Q18" i="50" s="1"/>
  <c r="Q18" i="51" s="1"/>
  <c r="Q18" i="52" s="1"/>
  <c r="Q18" i="53" s="1"/>
  <c r="Q18" i="54" s="1"/>
  <c r="Q18" i="56" s="1"/>
  <c r="S53" i="70" l="1"/>
  <c r="I30" i="36" s="1"/>
  <c r="Y45" i="48"/>
  <c r="S53" i="52"/>
  <c r="I13" i="36" s="1"/>
  <c r="Y45" i="54"/>
  <c r="S53" i="72"/>
  <c r="I32" i="36" s="1"/>
  <c r="S53" i="61"/>
  <c r="I21" i="36" s="1"/>
  <c r="S53" i="49"/>
  <c r="I10" i="36" s="1"/>
  <c r="S53" i="68"/>
  <c r="I28" i="36" s="1"/>
  <c r="S53" i="63"/>
  <c r="I23" i="36" s="1"/>
  <c r="S53" i="60"/>
  <c r="I20" i="36" s="1"/>
  <c r="S53" i="51"/>
  <c r="I12" i="36" s="1"/>
  <c r="S53" i="65"/>
  <c r="I25" i="36" s="1"/>
  <c r="S53" i="57"/>
  <c r="I17" i="36" s="1"/>
  <c r="S53" i="54"/>
  <c r="I15" i="36" s="1"/>
  <c r="S53" i="64"/>
  <c r="I24" i="36" s="1"/>
  <c r="Y45" i="60"/>
  <c r="S53" i="56"/>
  <c r="I16" i="36" s="1"/>
  <c r="Y45" i="70"/>
  <c r="S53" i="67"/>
  <c r="I27" i="36" s="1"/>
  <c r="S53" i="59"/>
  <c r="I19" i="36" s="1"/>
  <c r="S53" i="50"/>
  <c r="I11" i="36" s="1"/>
  <c r="Q18" i="57"/>
  <c r="Q18" i="58" s="1"/>
  <c r="Q18" i="59" s="1"/>
  <c r="W49" i="53"/>
  <c r="N49" i="54"/>
  <c r="N47" i="66"/>
  <c r="N49" i="50"/>
  <c r="Y45" i="62"/>
  <c r="S53" i="53"/>
  <c r="I14" i="36" s="1"/>
  <c r="S53" i="62"/>
  <c r="I22" i="36" s="1"/>
  <c r="N49" i="52"/>
  <c r="W49" i="65"/>
  <c r="S53" i="71"/>
  <c r="I31" i="36" s="1"/>
  <c r="N49" i="48"/>
  <c r="Y45" i="57"/>
  <c r="W49" i="59"/>
  <c r="Y45" i="65"/>
  <c r="S53" i="48"/>
  <c r="I9" i="36" s="1"/>
  <c r="Y24" i="72"/>
  <c r="Y31" i="72" s="1"/>
  <c r="N31" i="72"/>
  <c r="W47" i="72"/>
  <c r="W49" i="72"/>
  <c r="N47" i="71"/>
  <c r="Y24" i="71"/>
  <c r="Y31" i="71" s="1"/>
  <c r="N31" i="71"/>
  <c r="N49" i="71"/>
  <c r="N47" i="70"/>
  <c r="Y24" i="70"/>
  <c r="Y31" i="70" s="1"/>
  <c r="N31" i="70"/>
  <c r="N49" i="70"/>
  <c r="W47" i="70"/>
  <c r="W49" i="70"/>
  <c r="N47" i="69"/>
  <c r="Y24" i="69"/>
  <c r="Y31" i="69" s="1"/>
  <c r="N31" i="69"/>
  <c r="N49" i="69"/>
  <c r="Y24" i="68"/>
  <c r="Y31" i="68" s="1"/>
  <c r="N31" i="68"/>
  <c r="N49" i="68"/>
  <c r="N47" i="68"/>
  <c r="N47" i="67"/>
  <c r="Y24" i="67"/>
  <c r="Y31" i="67" s="1"/>
  <c r="N31" i="67"/>
  <c r="W49" i="67"/>
  <c r="Y45" i="67"/>
  <c r="W47" i="67"/>
  <c r="N49" i="67"/>
  <c r="Y24" i="66"/>
  <c r="Y31" i="66" s="1"/>
  <c r="N31" i="66"/>
  <c r="N49" i="66"/>
  <c r="Y24" i="65"/>
  <c r="Y31" i="65" s="1"/>
  <c r="N31" i="65"/>
  <c r="N49" i="65"/>
  <c r="W47" i="65"/>
  <c r="N47" i="65"/>
  <c r="N47" i="64"/>
  <c r="Y24" i="64"/>
  <c r="Y31" i="64" s="1"/>
  <c r="N31" i="64"/>
  <c r="Y45" i="64"/>
  <c r="W47" i="64"/>
  <c r="N49" i="64"/>
  <c r="W49" i="64"/>
  <c r="N47" i="63"/>
  <c r="Y24" i="63"/>
  <c r="Y31" i="63" s="1"/>
  <c r="N31" i="63"/>
  <c r="N49" i="63"/>
  <c r="N47" i="62"/>
  <c r="Y24" i="62"/>
  <c r="Y31" i="62" s="1"/>
  <c r="N31" i="62"/>
  <c r="W47" i="62"/>
  <c r="N49" i="62"/>
  <c r="W49" i="62"/>
  <c r="N47" i="61"/>
  <c r="Y24" i="61"/>
  <c r="Y31" i="61" s="1"/>
  <c r="N31" i="61"/>
  <c r="Y45" i="61"/>
  <c r="W47" i="61"/>
  <c r="N49" i="61"/>
  <c r="W49" i="61"/>
  <c r="N47" i="60"/>
  <c r="Y24" i="60"/>
  <c r="Y31" i="60" s="1"/>
  <c r="N31" i="60"/>
  <c r="N49" i="60"/>
  <c r="W47" i="60"/>
  <c r="W49" i="60"/>
  <c r="Y24" i="59"/>
  <c r="Y31" i="59" s="1"/>
  <c r="N31" i="59"/>
  <c r="W47" i="59"/>
  <c r="N47" i="58"/>
  <c r="Y24" i="58"/>
  <c r="Y31" i="58" s="1"/>
  <c r="N31" i="58"/>
  <c r="Y45" i="58"/>
  <c r="W47" i="58"/>
  <c r="N49" i="58"/>
  <c r="W49" i="58"/>
  <c r="N47" i="57"/>
  <c r="Y24" i="57"/>
  <c r="Y31" i="57" s="1"/>
  <c r="N31" i="57"/>
  <c r="N49" i="57"/>
  <c r="W47" i="57"/>
  <c r="W49" i="57"/>
  <c r="N47" i="56"/>
  <c r="Y24" i="56"/>
  <c r="Y31" i="56" s="1"/>
  <c r="N31" i="56"/>
  <c r="N49" i="56"/>
  <c r="Y24" i="54"/>
  <c r="Y31" i="54" s="1"/>
  <c r="N31" i="54"/>
  <c r="W47" i="54"/>
  <c r="N47" i="54"/>
  <c r="W49" i="54"/>
  <c r="Y24" i="53"/>
  <c r="Y31" i="53" s="1"/>
  <c r="N31" i="53"/>
  <c r="Y45" i="53"/>
  <c r="N49" i="53"/>
  <c r="W47" i="53"/>
  <c r="N47" i="53"/>
  <c r="N47" i="52"/>
  <c r="Y45" i="52"/>
  <c r="W47" i="52"/>
  <c r="Y24" i="52"/>
  <c r="Y31" i="52" s="1"/>
  <c r="N31" i="52"/>
  <c r="W49" i="52"/>
  <c r="Y24" i="51"/>
  <c r="Y31" i="51" s="1"/>
  <c r="N31" i="51"/>
  <c r="Y45" i="51"/>
  <c r="W49" i="51"/>
  <c r="N47" i="51"/>
  <c r="N49" i="51"/>
  <c r="W47" i="51"/>
  <c r="Y45" i="50"/>
  <c r="N47" i="50"/>
  <c r="Y24" i="50"/>
  <c r="Y31" i="50" s="1"/>
  <c r="N31" i="50"/>
  <c r="W47" i="50"/>
  <c r="W49" i="50"/>
  <c r="Y45" i="49"/>
  <c r="W47" i="49"/>
  <c r="Y24" i="49"/>
  <c r="Y31" i="49" s="1"/>
  <c r="N31" i="49"/>
  <c r="N47" i="49"/>
  <c r="N49" i="49"/>
  <c r="W49" i="49"/>
  <c r="Y24" i="48"/>
  <c r="Y31" i="48" s="1"/>
  <c r="N31" i="48"/>
  <c r="W47" i="48"/>
  <c r="N47" i="48"/>
  <c r="W49" i="48"/>
  <c r="G18" i="42"/>
  <c r="G18" i="48" s="1"/>
  <c r="Y49" i="52" l="1"/>
  <c r="Y49" i="48"/>
  <c r="Y49" i="50"/>
  <c r="Y49" i="54"/>
  <c r="Y49" i="67"/>
  <c r="Q18" i="60"/>
  <c r="Q18" i="61" s="1"/>
  <c r="Q18" i="62" s="1"/>
  <c r="Q18" i="63" s="1"/>
  <c r="Q45" i="56"/>
  <c r="W41" i="56"/>
  <c r="Y41" i="56" s="1"/>
  <c r="W49" i="56"/>
  <c r="Y49" i="56" s="1"/>
  <c r="Y49" i="51"/>
  <c r="Y49" i="61"/>
  <c r="Y49" i="53"/>
  <c r="Y47" i="48"/>
  <c r="Y49" i="65"/>
  <c r="Y47" i="54"/>
  <c r="Y47" i="53"/>
  <c r="Y47" i="67"/>
  <c r="Y49" i="64"/>
  <c r="Y47" i="70"/>
  <c r="Y49" i="70"/>
  <c r="Y47" i="65"/>
  <c r="Y47" i="64"/>
  <c r="Y49" i="62"/>
  <c r="Y47" i="62"/>
  <c r="Y47" i="61"/>
  <c r="Y47" i="60"/>
  <c r="Y49" i="60"/>
  <c r="Y47" i="58"/>
  <c r="Y49" i="58"/>
  <c r="Y47" i="57"/>
  <c r="Y49" i="57"/>
  <c r="G18" i="49"/>
  <c r="Y47" i="52"/>
  <c r="Y47" i="51"/>
  <c r="Y47" i="50"/>
  <c r="Y47" i="49"/>
  <c r="Y49" i="49"/>
  <c r="V20" i="42"/>
  <c r="V20" i="48" s="1"/>
  <c r="V20" i="49" s="1"/>
  <c r="V20" i="50" s="1"/>
  <c r="V20" i="51" s="1"/>
  <c r="V20" i="52" s="1"/>
  <c r="V20" i="53" s="1"/>
  <c r="V20" i="54" s="1"/>
  <c r="V20" i="56" s="1"/>
  <c r="V20" i="57" s="1"/>
  <c r="V20" i="58" s="1"/>
  <c r="V20" i="59" s="1"/>
  <c r="V20" i="60" s="1"/>
  <c r="V20" i="61" s="1"/>
  <c r="V20" i="62" s="1"/>
  <c r="V20" i="63" s="1"/>
  <c r="V20" i="64" s="1"/>
  <c r="V20" i="65" s="1"/>
  <c r="V20" i="66" s="1"/>
  <c r="V20" i="67" s="1"/>
  <c r="V20" i="68" s="1"/>
  <c r="V20" i="69" s="1"/>
  <c r="V20" i="70" s="1"/>
  <c r="V20" i="71" s="1"/>
  <c r="V20" i="72" s="1"/>
  <c r="U20" i="42"/>
  <c r="U20" i="48" s="1"/>
  <c r="U20" i="49" s="1"/>
  <c r="U20" i="50" s="1"/>
  <c r="U20" i="51" s="1"/>
  <c r="U20" i="52" s="1"/>
  <c r="U20" i="53" s="1"/>
  <c r="U20" i="54" s="1"/>
  <c r="U20" i="56" s="1"/>
  <c r="U20" i="57" s="1"/>
  <c r="U20" i="58" s="1"/>
  <c r="U20" i="59" s="1"/>
  <c r="U20" i="60" s="1"/>
  <c r="U20" i="61" s="1"/>
  <c r="U20" i="62" s="1"/>
  <c r="U20" i="63" s="1"/>
  <c r="U20" i="64" s="1"/>
  <c r="U20" i="65" s="1"/>
  <c r="U20" i="66" s="1"/>
  <c r="U20" i="67" s="1"/>
  <c r="U20" i="68" s="1"/>
  <c r="U20" i="69" s="1"/>
  <c r="U20" i="70" s="1"/>
  <c r="U20" i="71" s="1"/>
  <c r="U20" i="72" s="1"/>
  <c r="T20" i="42"/>
  <c r="T20" i="48" s="1"/>
  <c r="T20" i="49" s="1"/>
  <c r="T20" i="50" s="1"/>
  <c r="T20" i="51" s="1"/>
  <c r="T20" i="52" s="1"/>
  <c r="T20" i="53" s="1"/>
  <c r="T20" i="54" s="1"/>
  <c r="T20" i="56" s="1"/>
  <c r="T20" i="57" s="1"/>
  <c r="T20" i="58" s="1"/>
  <c r="T20" i="59" s="1"/>
  <c r="T20" i="60" s="1"/>
  <c r="T20" i="61" s="1"/>
  <c r="T20" i="62" s="1"/>
  <c r="T20" i="63" s="1"/>
  <c r="T20" i="64" s="1"/>
  <c r="T20" i="65" s="1"/>
  <c r="T20" i="66" s="1"/>
  <c r="T20" i="67" s="1"/>
  <c r="T20" i="68" s="1"/>
  <c r="T20" i="69" s="1"/>
  <c r="T20" i="70" s="1"/>
  <c r="T20" i="71" s="1"/>
  <c r="T20" i="72" s="1"/>
  <c r="S20" i="42"/>
  <c r="S20" i="48" s="1"/>
  <c r="S20" i="49" s="1"/>
  <c r="S20" i="50" s="1"/>
  <c r="S20" i="51" s="1"/>
  <c r="S20" i="52" s="1"/>
  <c r="S20" i="53" s="1"/>
  <c r="S20" i="54" s="1"/>
  <c r="S20" i="56" s="1"/>
  <c r="S20" i="57" s="1"/>
  <c r="S20" i="58" s="1"/>
  <c r="S20" i="59" s="1"/>
  <c r="S20" i="60" s="1"/>
  <c r="S20" i="61" s="1"/>
  <c r="S20" i="62" s="1"/>
  <c r="S20" i="63" s="1"/>
  <c r="S20" i="64" s="1"/>
  <c r="S20" i="65" s="1"/>
  <c r="S20" i="66" s="1"/>
  <c r="S20" i="67" s="1"/>
  <c r="S20" i="68" s="1"/>
  <c r="S20" i="69" s="1"/>
  <c r="S20" i="70" s="1"/>
  <c r="S20" i="71" s="1"/>
  <c r="S20" i="72" s="1"/>
  <c r="R20" i="42"/>
  <c r="R20" i="48" s="1"/>
  <c r="R20" i="49" s="1"/>
  <c r="R20" i="50" s="1"/>
  <c r="R20" i="51" s="1"/>
  <c r="R20" i="52" s="1"/>
  <c r="R20" i="53" s="1"/>
  <c r="R20" i="54" s="1"/>
  <c r="R20" i="56" s="1"/>
  <c r="R20" i="57" s="1"/>
  <c r="R20" i="58" s="1"/>
  <c r="R20" i="59" s="1"/>
  <c r="R20" i="60" s="1"/>
  <c r="R20" i="61" s="1"/>
  <c r="R20" i="62" s="1"/>
  <c r="R20" i="63" s="1"/>
  <c r="R20" i="64" s="1"/>
  <c r="R20" i="65" s="1"/>
  <c r="R20" i="66" s="1"/>
  <c r="R20" i="67" s="1"/>
  <c r="R20" i="68" s="1"/>
  <c r="R20" i="69" s="1"/>
  <c r="R20" i="70" s="1"/>
  <c r="R20" i="71" s="1"/>
  <c r="R20" i="72" s="1"/>
  <c r="Q20" i="42"/>
  <c r="Q20" i="48" s="1"/>
  <c r="Q20" i="49" s="1"/>
  <c r="Q20" i="50" s="1"/>
  <c r="Q20" i="51" s="1"/>
  <c r="Q20" i="52" s="1"/>
  <c r="Q20" i="53" s="1"/>
  <c r="Q20" i="54" s="1"/>
  <c r="Q20" i="56" s="1"/>
  <c r="Q20" i="57" s="1"/>
  <c r="Q20" i="58" s="1"/>
  <c r="Q20" i="59" s="1"/>
  <c r="Q20" i="60" s="1"/>
  <c r="Q20" i="61" s="1"/>
  <c r="Q20" i="62" s="1"/>
  <c r="Q20" i="63" s="1"/>
  <c r="Q20" i="64" s="1"/>
  <c r="Q20" i="65" s="1"/>
  <c r="Q20" i="66" s="1"/>
  <c r="Q20" i="67" s="1"/>
  <c r="Q20" i="68" s="1"/>
  <c r="Q20" i="69" s="1"/>
  <c r="Q20" i="70" s="1"/>
  <c r="Q20" i="71" s="1"/>
  <c r="Q20" i="72" s="1"/>
  <c r="P20" i="42"/>
  <c r="P20" i="48" s="1"/>
  <c r="P20" i="49" s="1"/>
  <c r="P20" i="50" s="1"/>
  <c r="P20" i="51" s="1"/>
  <c r="P20" i="52" s="1"/>
  <c r="P20" i="53" s="1"/>
  <c r="P20" i="54" s="1"/>
  <c r="P20" i="56" s="1"/>
  <c r="P20" i="57" s="1"/>
  <c r="P20" i="58" s="1"/>
  <c r="P20" i="59" s="1"/>
  <c r="P20" i="60" s="1"/>
  <c r="P20" i="61" s="1"/>
  <c r="P20" i="62" s="1"/>
  <c r="P20" i="63" s="1"/>
  <c r="P20" i="64" s="1"/>
  <c r="P20" i="65" s="1"/>
  <c r="P20" i="66" s="1"/>
  <c r="P20" i="67" s="1"/>
  <c r="P20" i="68" s="1"/>
  <c r="P20" i="69" s="1"/>
  <c r="P20" i="70" s="1"/>
  <c r="P20" i="71" s="1"/>
  <c r="P20" i="72" s="1"/>
  <c r="V19" i="42"/>
  <c r="V19" i="48" s="1"/>
  <c r="V19" i="49" s="1"/>
  <c r="V19" i="50" s="1"/>
  <c r="V19" i="51" s="1"/>
  <c r="V19" i="52" s="1"/>
  <c r="V19" i="53" s="1"/>
  <c r="V19" i="54" s="1"/>
  <c r="V19" i="56" s="1"/>
  <c r="V19" i="57" s="1"/>
  <c r="V19" i="58" s="1"/>
  <c r="V19" i="59" s="1"/>
  <c r="V19" i="60" s="1"/>
  <c r="V19" i="61" s="1"/>
  <c r="V19" i="62" s="1"/>
  <c r="V19" i="63" s="1"/>
  <c r="V19" i="64" s="1"/>
  <c r="V19" i="65" s="1"/>
  <c r="V19" i="66" s="1"/>
  <c r="V19" i="67" s="1"/>
  <c r="V19" i="68" s="1"/>
  <c r="V19" i="69" s="1"/>
  <c r="V19" i="70" s="1"/>
  <c r="V19" i="71" s="1"/>
  <c r="V19" i="72" s="1"/>
  <c r="U19" i="42"/>
  <c r="U19" i="48" s="1"/>
  <c r="U19" i="49" s="1"/>
  <c r="U19" i="50" s="1"/>
  <c r="U19" i="51" s="1"/>
  <c r="U19" i="52" s="1"/>
  <c r="U19" i="53" s="1"/>
  <c r="U19" i="54" s="1"/>
  <c r="U19" i="56" s="1"/>
  <c r="U19" i="57" s="1"/>
  <c r="U19" i="58" s="1"/>
  <c r="U19" i="59" s="1"/>
  <c r="U19" i="60" s="1"/>
  <c r="U19" i="61" s="1"/>
  <c r="U19" i="62" s="1"/>
  <c r="U19" i="63" s="1"/>
  <c r="U19" i="64" s="1"/>
  <c r="U19" i="65" s="1"/>
  <c r="U19" i="66" s="1"/>
  <c r="U19" i="67" s="1"/>
  <c r="U19" i="68" s="1"/>
  <c r="U19" i="69" s="1"/>
  <c r="U19" i="70" s="1"/>
  <c r="U19" i="71" s="1"/>
  <c r="U19" i="72" s="1"/>
  <c r="T19" i="42"/>
  <c r="T19" i="48" s="1"/>
  <c r="T19" i="49" s="1"/>
  <c r="T19" i="50" s="1"/>
  <c r="T19" i="51" s="1"/>
  <c r="T19" i="52" s="1"/>
  <c r="T19" i="53" s="1"/>
  <c r="T19" i="54" s="1"/>
  <c r="T19" i="56" s="1"/>
  <c r="T19" i="57" s="1"/>
  <c r="T19" i="58" s="1"/>
  <c r="T19" i="59" s="1"/>
  <c r="T19" i="60" s="1"/>
  <c r="T19" i="61" s="1"/>
  <c r="T19" i="62" s="1"/>
  <c r="T19" i="63" s="1"/>
  <c r="T19" i="64" s="1"/>
  <c r="T19" i="65" s="1"/>
  <c r="T19" i="66" s="1"/>
  <c r="T19" i="67" s="1"/>
  <c r="T19" i="68" s="1"/>
  <c r="T19" i="69" s="1"/>
  <c r="T19" i="70" s="1"/>
  <c r="T19" i="71" s="1"/>
  <c r="T19" i="72" s="1"/>
  <c r="S19" i="42"/>
  <c r="S19" i="48" s="1"/>
  <c r="S19" i="49" s="1"/>
  <c r="S19" i="50" s="1"/>
  <c r="S19" i="51" s="1"/>
  <c r="S19" i="52" s="1"/>
  <c r="S19" i="53" s="1"/>
  <c r="S19" i="54" s="1"/>
  <c r="S19" i="56" s="1"/>
  <c r="S19" i="57" s="1"/>
  <c r="S19" i="58" s="1"/>
  <c r="S19" i="59" s="1"/>
  <c r="S19" i="60" s="1"/>
  <c r="S19" i="61" s="1"/>
  <c r="S19" i="62" s="1"/>
  <c r="S19" i="63" s="1"/>
  <c r="S19" i="64" s="1"/>
  <c r="S19" i="65" s="1"/>
  <c r="S19" i="66" s="1"/>
  <c r="S19" i="67" s="1"/>
  <c r="S19" i="68" s="1"/>
  <c r="S19" i="69" s="1"/>
  <c r="S19" i="70" s="1"/>
  <c r="S19" i="71" s="1"/>
  <c r="S19" i="72" s="1"/>
  <c r="R19" i="42"/>
  <c r="R19" i="48" s="1"/>
  <c r="R19" i="49" s="1"/>
  <c r="R19" i="50" s="1"/>
  <c r="R19" i="51" s="1"/>
  <c r="R19" i="52" s="1"/>
  <c r="R19" i="53" s="1"/>
  <c r="R19" i="54" s="1"/>
  <c r="R19" i="56" s="1"/>
  <c r="R19" i="57" s="1"/>
  <c r="R19" i="58" s="1"/>
  <c r="R19" i="59" s="1"/>
  <c r="R19" i="60" s="1"/>
  <c r="R19" i="61" s="1"/>
  <c r="R19" i="62" s="1"/>
  <c r="R19" i="63" s="1"/>
  <c r="R19" i="64" s="1"/>
  <c r="R19" i="65" s="1"/>
  <c r="R19" i="66" s="1"/>
  <c r="R19" i="67" s="1"/>
  <c r="R19" i="68" s="1"/>
  <c r="R19" i="69" s="1"/>
  <c r="R19" i="70" s="1"/>
  <c r="R19" i="71" s="1"/>
  <c r="R19" i="72" s="1"/>
  <c r="Q19" i="42"/>
  <c r="Q19" i="48" s="1"/>
  <c r="Q19" i="49" s="1"/>
  <c r="Q19" i="50" s="1"/>
  <c r="Q19" i="51" s="1"/>
  <c r="Q19" i="52" s="1"/>
  <c r="Q19" i="53" s="1"/>
  <c r="Q19" i="54" s="1"/>
  <c r="Q19" i="56" s="1"/>
  <c r="Q19" i="57" s="1"/>
  <c r="Q19" i="58" s="1"/>
  <c r="Q19" i="59" s="1"/>
  <c r="Q19" i="60" s="1"/>
  <c r="Q19" i="61" s="1"/>
  <c r="Q19" i="62" s="1"/>
  <c r="Q19" i="63" s="1"/>
  <c r="Q19" i="64" s="1"/>
  <c r="Q19" i="65" s="1"/>
  <c r="Q19" i="66" s="1"/>
  <c r="Q19" i="67" s="1"/>
  <c r="Q19" i="68" s="1"/>
  <c r="Q19" i="69" s="1"/>
  <c r="Q19" i="70" s="1"/>
  <c r="Q19" i="71" s="1"/>
  <c r="Q19" i="72" s="1"/>
  <c r="P19" i="42"/>
  <c r="P19" i="48" s="1"/>
  <c r="P19" i="49" s="1"/>
  <c r="P19" i="50" s="1"/>
  <c r="P19" i="51" s="1"/>
  <c r="P19" i="52" s="1"/>
  <c r="P19" i="53" s="1"/>
  <c r="P19" i="54" s="1"/>
  <c r="P19" i="56" s="1"/>
  <c r="P19" i="57" s="1"/>
  <c r="P19" i="58" s="1"/>
  <c r="P19" i="59" s="1"/>
  <c r="P19" i="60" s="1"/>
  <c r="P19" i="61" s="1"/>
  <c r="P19" i="62" s="1"/>
  <c r="P19" i="63" s="1"/>
  <c r="P19" i="64" s="1"/>
  <c r="P19" i="65" s="1"/>
  <c r="P19" i="66" s="1"/>
  <c r="P19" i="67" s="1"/>
  <c r="P19" i="68" s="1"/>
  <c r="P19" i="69" s="1"/>
  <c r="P19" i="70" s="1"/>
  <c r="P19" i="71" s="1"/>
  <c r="P19" i="72" s="1"/>
  <c r="V18" i="42"/>
  <c r="V18" i="48" s="1"/>
  <c r="V18" i="49" s="1"/>
  <c r="V18" i="50" s="1"/>
  <c r="V18" i="51" s="1"/>
  <c r="V18" i="52" s="1"/>
  <c r="V18" i="53" s="1"/>
  <c r="V18" i="54" s="1"/>
  <c r="V18" i="56" s="1"/>
  <c r="V18" i="57" s="1"/>
  <c r="V18" i="58" s="1"/>
  <c r="V18" i="59" s="1"/>
  <c r="V18" i="60" s="1"/>
  <c r="V18" i="61" s="1"/>
  <c r="V18" i="62" s="1"/>
  <c r="V18" i="63" s="1"/>
  <c r="V18" i="64" s="1"/>
  <c r="V18" i="65" s="1"/>
  <c r="V18" i="66" s="1"/>
  <c r="V18" i="67" s="1"/>
  <c r="V18" i="68" s="1"/>
  <c r="V18" i="69" s="1"/>
  <c r="V18" i="70" s="1"/>
  <c r="V18" i="71" s="1"/>
  <c r="V18" i="72" s="1"/>
  <c r="U18" i="42"/>
  <c r="U18" i="48" s="1"/>
  <c r="U18" i="49" s="1"/>
  <c r="U18" i="50" s="1"/>
  <c r="U18" i="51" s="1"/>
  <c r="U18" i="52" s="1"/>
  <c r="U18" i="53" s="1"/>
  <c r="U18" i="54" s="1"/>
  <c r="U18" i="56" s="1"/>
  <c r="U18" i="57" s="1"/>
  <c r="U18" i="58" s="1"/>
  <c r="U18" i="59" s="1"/>
  <c r="U18" i="60" s="1"/>
  <c r="U18" i="61" s="1"/>
  <c r="U18" i="62" s="1"/>
  <c r="U18" i="63" s="1"/>
  <c r="U18" i="64" s="1"/>
  <c r="U18" i="65" s="1"/>
  <c r="U18" i="66" s="1"/>
  <c r="U18" i="67" s="1"/>
  <c r="U18" i="68" s="1"/>
  <c r="U18" i="69" s="1"/>
  <c r="U18" i="70" s="1"/>
  <c r="U18" i="71" s="1"/>
  <c r="U18" i="72" s="1"/>
  <c r="T18" i="42"/>
  <c r="T18" i="48" s="1"/>
  <c r="T18" i="49" s="1"/>
  <c r="T18" i="50" s="1"/>
  <c r="T18" i="51" s="1"/>
  <c r="T18" i="52" s="1"/>
  <c r="T18" i="53" s="1"/>
  <c r="T18" i="54" s="1"/>
  <c r="T18" i="56" s="1"/>
  <c r="T18" i="57" s="1"/>
  <c r="T18" i="58" s="1"/>
  <c r="T18" i="59" s="1"/>
  <c r="T18" i="60" s="1"/>
  <c r="T18" i="61" s="1"/>
  <c r="T18" i="62" s="1"/>
  <c r="T18" i="63" s="1"/>
  <c r="T18" i="64" s="1"/>
  <c r="T18" i="65" s="1"/>
  <c r="T18" i="66" s="1"/>
  <c r="T18" i="67" s="1"/>
  <c r="T18" i="68" s="1"/>
  <c r="T18" i="69" s="1"/>
  <c r="T18" i="70" s="1"/>
  <c r="T18" i="71" s="1"/>
  <c r="T18" i="72" s="1"/>
  <c r="S18" i="42"/>
  <c r="S18" i="48" s="1"/>
  <c r="S18" i="49" s="1"/>
  <c r="S18" i="50" s="1"/>
  <c r="S18" i="51" s="1"/>
  <c r="S18" i="52" s="1"/>
  <c r="S18" i="53" s="1"/>
  <c r="S18" i="54" s="1"/>
  <c r="S18" i="56" s="1"/>
  <c r="S18" i="57" s="1"/>
  <c r="S18" i="58" s="1"/>
  <c r="S18" i="59" s="1"/>
  <c r="S18" i="60" s="1"/>
  <c r="S18" i="61" s="1"/>
  <c r="S18" i="62" s="1"/>
  <c r="S18" i="63" s="1"/>
  <c r="S18" i="64" s="1"/>
  <c r="S18" i="65" s="1"/>
  <c r="S18" i="66" s="1"/>
  <c r="S18" i="67" s="1"/>
  <c r="S18" i="68" s="1"/>
  <c r="S18" i="69" s="1"/>
  <c r="S18" i="70" s="1"/>
  <c r="S18" i="71" s="1"/>
  <c r="S18" i="72" s="1"/>
  <c r="R18" i="42"/>
  <c r="R18" i="48" s="1"/>
  <c r="R18" i="49" s="1"/>
  <c r="R18" i="50" s="1"/>
  <c r="R18" i="51" s="1"/>
  <c r="R18" i="52" s="1"/>
  <c r="R18" i="53" s="1"/>
  <c r="R18" i="54" s="1"/>
  <c r="R18" i="56" s="1"/>
  <c r="R18" i="57" s="1"/>
  <c r="R18" i="58" s="1"/>
  <c r="R18" i="59" s="1"/>
  <c r="R18" i="60" s="1"/>
  <c r="R18" i="61" s="1"/>
  <c r="R18" i="62" s="1"/>
  <c r="R18" i="63" s="1"/>
  <c r="R18" i="64" s="1"/>
  <c r="R18" i="65" s="1"/>
  <c r="R18" i="66" s="1"/>
  <c r="R18" i="67" s="1"/>
  <c r="R18" i="68" s="1"/>
  <c r="R18" i="69" s="1"/>
  <c r="R18" i="70" s="1"/>
  <c r="R18" i="71" s="1"/>
  <c r="R18" i="72" s="1"/>
  <c r="P18" i="42"/>
  <c r="P18" i="48" s="1"/>
  <c r="M20" i="42"/>
  <c r="M20" i="48" s="1"/>
  <c r="M20" i="49" s="1"/>
  <c r="M20" i="50" s="1"/>
  <c r="M20" i="51" s="1"/>
  <c r="M20" i="52" s="1"/>
  <c r="M20" i="53" s="1"/>
  <c r="M20" i="54" s="1"/>
  <c r="M20" i="56" s="1"/>
  <c r="M20" i="57" s="1"/>
  <c r="M20" i="58" s="1"/>
  <c r="M20" i="59" s="1"/>
  <c r="M20" i="60" s="1"/>
  <c r="M20" i="61" s="1"/>
  <c r="M20" i="62" s="1"/>
  <c r="M20" i="63" s="1"/>
  <c r="M20" i="64" s="1"/>
  <c r="M20" i="65" s="1"/>
  <c r="M20" i="66" s="1"/>
  <c r="M20" i="67" s="1"/>
  <c r="M20" i="68" s="1"/>
  <c r="M20" i="69" s="1"/>
  <c r="M20" i="70" s="1"/>
  <c r="M20" i="71" s="1"/>
  <c r="M20" i="72" s="1"/>
  <c r="L20" i="42"/>
  <c r="L20" i="48" s="1"/>
  <c r="L20" i="49" s="1"/>
  <c r="L20" i="50" s="1"/>
  <c r="L20" i="51" s="1"/>
  <c r="L20" i="52" s="1"/>
  <c r="L20" i="53" s="1"/>
  <c r="L20" i="54" s="1"/>
  <c r="L20" i="56" s="1"/>
  <c r="L20" i="57" s="1"/>
  <c r="L20" i="58" s="1"/>
  <c r="L20" i="59" s="1"/>
  <c r="L20" i="60" s="1"/>
  <c r="L20" i="61" s="1"/>
  <c r="L20" i="62" s="1"/>
  <c r="L20" i="63" s="1"/>
  <c r="L20" i="64" s="1"/>
  <c r="L20" i="65" s="1"/>
  <c r="L20" i="66" s="1"/>
  <c r="L20" i="67" s="1"/>
  <c r="L20" i="68" s="1"/>
  <c r="L20" i="69" s="1"/>
  <c r="L20" i="70" s="1"/>
  <c r="L20" i="71" s="1"/>
  <c r="L20" i="72" s="1"/>
  <c r="K20" i="42"/>
  <c r="K20" i="48" s="1"/>
  <c r="K20" i="49" s="1"/>
  <c r="K20" i="50" s="1"/>
  <c r="K20" i="51" s="1"/>
  <c r="K20" i="52" s="1"/>
  <c r="K20" i="53" s="1"/>
  <c r="K20" i="54" s="1"/>
  <c r="K20" i="56" s="1"/>
  <c r="K20" i="57" s="1"/>
  <c r="K20" i="58" s="1"/>
  <c r="K20" i="59" s="1"/>
  <c r="K20" i="60" s="1"/>
  <c r="K20" i="61" s="1"/>
  <c r="K20" i="62" s="1"/>
  <c r="K20" i="63" s="1"/>
  <c r="K20" i="64" s="1"/>
  <c r="K20" i="65" s="1"/>
  <c r="K20" i="66" s="1"/>
  <c r="K20" i="67" s="1"/>
  <c r="K20" i="68" s="1"/>
  <c r="K20" i="69" s="1"/>
  <c r="K20" i="70" s="1"/>
  <c r="K20" i="71" s="1"/>
  <c r="K20" i="72" s="1"/>
  <c r="J20" i="42"/>
  <c r="J20" i="48" s="1"/>
  <c r="J20" i="49" s="1"/>
  <c r="J20" i="50" s="1"/>
  <c r="J20" i="51" s="1"/>
  <c r="J20" i="52" s="1"/>
  <c r="J20" i="53" s="1"/>
  <c r="J20" i="54" s="1"/>
  <c r="J20" i="56" s="1"/>
  <c r="J20" i="57" s="1"/>
  <c r="J20" i="58" s="1"/>
  <c r="J20" i="59" s="1"/>
  <c r="J20" i="60" s="1"/>
  <c r="J20" i="61" s="1"/>
  <c r="J20" i="62" s="1"/>
  <c r="J20" i="63" s="1"/>
  <c r="J20" i="64" s="1"/>
  <c r="J20" i="65" s="1"/>
  <c r="J20" i="66" s="1"/>
  <c r="J20" i="67" s="1"/>
  <c r="J20" i="68" s="1"/>
  <c r="J20" i="69" s="1"/>
  <c r="J20" i="70" s="1"/>
  <c r="J20" i="71" s="1"/>
  <c r="J20" i="72" s="1"/>
  <c r="I20" i="42"/>
  <c r="I20" i="48" s="1"/>
  <c r="I20" i="49" s="1"/>
  <c r="I20" i="50" s="1"/>
  <c r="I20" i="51" s="1"/>
  <c r="I20" i="52" s="1"/>
  <c r="I20" i="53" s="1"/>
  <c r="I20" i="54" s="1"/>
  <c r="I20" i="56" s="1"/>
  <c r="I20" i="57" s="1"/>
  <c r="I20" i="58" s="1"/>
  <c r="I20" i="59" s="1"/>
  <c r="I20" i="60" s="1"/>
  <c r="I20" i="61" s="1"/>
  <c r="I20" i="62" s="1"/>
  <c r="I20" i="63" s="1"/>
  <c r="I20" i="64" s="1"/>
  <c r="I20" i="65" s="1"/>
  <c r="I20" i="66" s="1"/>
  <c r="I20" i="67" s="1"/>
  <c r="I20" i="68" s="1"/>
  <c r="I20" i="69" s="1"/>
  <c r="I20" i="70" s="1"/>
  <c r="I20" i="71" s="1"/>
  <c r="I20" i="72" s="1"/>
  <c r="H20" i="42"/>
  <c r="H20" i="48" s="1"/>
  <c r="H20" i="49" s="1"/>
  <c r="H20" i="50" s="1"/>
  <c r="H20" i="51" s="1"/>
  <c r="H20" i="52" s="1"/>
  <c r="H20" i="53" s="1"/>
  <c r="H20" i="54" s="1"/>
  <c r="H20" i="56" s="1"/>
  <c r="H20" i="57" s="1"/>
  <c r="H20" i="58" s="1"/>
  <c r="H20" i="59" s="1"/>
  <c r="H20" i="60" s="1"/>
  <c r="H20" i="61" s="1"/>
  <c r="H20" i="62" s="1"/>
  <c r="H20" i="63" s="1"/>
  <c r="H20" i="64" s="1"/>
  <c r="H20" i="65" s="1"/>
  <c r="H20" i="66" s="1"/>
  <c r="H20" i="67" s="1"/>
  <c r="H20" i="68" s="1"/>
  <c r="H20" i="69" s="1"/>
  <c r="H20" i="70" s="1"/>
  <c r="H20" i="71" s="1"/>
  <c r="H20" i="72" s="1"/>
  <c r="G20" i="42"/>
  <c r="G20" i="48" s="1"/>
  <c r="G20" i="49" s="1"/>
  <c r="G20" i="50" s="1"/>
  <c r="G20" i="51" s="1"/>
  <c r="G20" i="52" s="1"/>
  <c r="G20" i="53" s="1"/>
  <c r="G20" i="54" s="1"/>
  <c r="G20" i="56" s="1"/>
  <c r="G20" i="57" s="1"/>
  <c r="G20" i="58" s="1"/>
  <c r="G20" i="59" s="1"/>
  <c r="G20" i="60" s="1"/>
  <c r="G20" i="61" s="1"/>
  <c r="G20" i="62" s="1"/>
  <c r="G20" i="63" s="1"/>
  <c r="G20" i="64" s="1"/>
  <c r="G20" i="65" s="1"/>
  <c r="G20" i="66" s="1"/>
  <c r="G20" i="67" s="1"/>
  <c r="G20" i="68" s="1"/>
  <c r="G20" i="69" s="1"/>
  <c r="G20" i="70" s="1"/>
  <c r="G20" i="71" s="1"/>
  <c r="G20" i="72" s="1"/>
  <c r="M19" i="42"/>
  <c r="M19" i="48" s="1"/>
  <c r="M19" i="49" s="1"/>
  <c r="M19" i="50" s="1"/>
  <c r="M19" i="51" s="1"/>
  <c r="M19" i="52" s="1"/>
  <c r="M19" i="53" s="1"/>
  <c r="M19" i="54" s="1"/>
  <c r="M19" i="56" s="1"/>
  <c r="M19" i="57" s="1"/>
  <c r="M19" i="58" s="1"/>
  <c r="M19" i="59" s="1"/>
  <c r="M19" i="60" s="1"/>
  <c r="M19" i="61" s="1"/>
  <c r="M19" i="62" s="1"/>
  <c r="M19" i="63" s="1"/>
  <c r="M19" i="64" s="1"/>
  <c r="M19" i="65" s="1"/>
  <c r="M19" i="66" s="1"/>
  <c r="M19" i="67" s="1"/>
  <c r="M19" i="68" s="1"/>
  <c r="M19" i="69" s="1"/>
  <c r="M19" i="70" s="1"/>
  <c r="M19" i="71" s="1"/>
  <c r="M19" i="72" s="1"/>
  <c r="L19" i="42"/>
  <c r="L19" i="48" s="1"/>
  <c r="L19" i="49" s="1"/>
  <c r="L19" i="50" s="1"/>
  <c r="L19" i="51" s="1"/>
  <c r="L19" i="52" s="1"/>
  <c r="L19" i="53" s="1"/>
  <c r="L19" i="54" s="1"/>
  <c r="L19" i="56" s="1"/>
  <c r="L19" i="57" s="1"/>
  <c r="L19" i="58" s="1"/>
  <c r="L19" i="59" s="1"/>
  <c r="L19" i="60" s="1"/>
  <c r="L19" i="61" s="1"/>
  <c r="L19" i="62" s="1"/>
  <c r="L19" i="63" s="1"/>
  <c r="L19" i="64" s="1"/>
  <c r="L19" i="65" s="1"/>
  <c r="L19" i="66" s="1"/>
  <c r="L19" i="67" s="1"/>
  <c r="L19" i="68" s="1"/>
  <c r="L19" i="69" s="1"/>
  <c r="L19" i="70" s="1"/>
  <c r="L19" i="71" s="1"/>
  <c r="L19" i="72" s="1"/>
  <c r="K19" i="42"/>
  <c r="K19" i="48" s="1"/>
  <c r="K19" i="49" s="1"/>
  <c r="K19" i="50" s="1"/>
  <c r="K19" i="51" s="1"/>
  <c r="K19" i="52" s="1"/>
  <c r="K19" i="53" s="1"/>
  <c r="K19" i="54" s="1"/>
  <c r="K19" i="56" s="1"/>
  <c r="K19" i="57" s="1"/>
  <c r="K19" i="58" s="1"/>
  <c r="K19" i="59" s="1"/>
  <c r="K19" i="60" s="1"/>
  <c r="K19" i="61" s="1"/>
  <c r="K19" i="62" s="1"/>
  <c r="K19" i="63" s="1"/>
  <c r="K19" i="64" s="1"/>
  <c r="K19" i="65" s="1"/>
  <c r="K19" i="66" s="1"/>
  <c r="K19" i="67" s="1"/>
  <c r="K19" i="68" s="1"/>
  <c r="K19" i="69" s="1"/>
  <c r="K19" i="70" s="1"/>
  <c r="K19" i="71" s="1"/>
  <c r="K19" i="72" s="1"/>
  <c r="J19" i="42"/>
  <c r="J19" i="48" s="1"/>
  <c r="J19" i="49" s="1"/>
  <c r="J19" i="50" s="1"/>
  <c r="J19" i="51" s="1"/>
  <c r="J19" i="52" s="1"/>
  <c r="J19" i="53" s="1"/>
  <c r="J19" i="54" s="1"/>
  <c r="J19" i="56" s="1"/>
  <c r="J19" i="57" s="1"/>
  <c r="J19" i="58" s="1"/>
  <c r="J19" i="59" s="1"/>
  <c r="J19" i="60" s="1"/>
  <c r="J19" i="61" s="1"/>
  <c r="J19" i="62" s="1"/>
  <c r="J19" i="63" s="1"/>
  <c r="J19" i="64" s="1"/>
  <c r="J19" i="65" s="1"/>
  <c r="J19" i="66" s="1"/>
  <c r="J19" i="67" s="1"/>
  <c r="J19" i="68" s="1"/>
  <c r="J19" i="69" s="1"/>
  <c r="J19" i="70" s="1"/>
  <c r="J19" i="71" s="1"/>
  <c r="J19" i="72" s="1"/>
  <c r="I19" i="42"/>
  <c r="I19" i="48" s="1"/>
  <c r="I19" i="49" s="1"/>
  <c r="I19" i="50" s="1"/>
  <c r="I19" i="51" s="1"/>
  <c r="I19" i="52" s="1"/>
  <c r="I19" i="53" s="1"/>
  <c r="I19" i="54" s="1"/>
  <c r="I19" i="56" s="1"/>
  <c r="I19" i="57" s="1"/>
  <c r="I19" i="58" s="1"/>
  <c r="I19" i="59" s="1"/>
  <c r="I19" i="60" s="1"/>
  <c r="I19" i="61" s="1"/>
  <c r="I19" i="62" s="1"/>
  <c r="I19" i="63" s="1"/>
  <c r="I19" i="64" s="1"/>
  <c r="I19" i="65" s="1"/>
  <c r="I19" i="66" s="1"/>
  <c r="I19" i="67" s="1"/>
  <c r="I19" i="68" s="1"/>
  <c r="I19" i="69" s="1"/>
  <c r="I19" i="70" s="1"/>
  <c r="I19" i="71" s="1"/>
  <c r="I19" i="72" s="1"/>
  <c r="H19" i="42"/>
  <c r="H19" i="48" s="1"/>
  <c r="H19" i="49" s="1"/>
  <c r="H19" i="50" s="1"/>
  <c r="H19" i="51" s="1"/>
  <c r="H19" i="52" s="1"/>
  <c r="H19" i="53" s="1"/>
  <c r="H19" i="54" s="1"/>
  <c r="H19" i="56" s="1"/>
  <c r="H19" i="57" s="1"/>
  <c r="H19" i="58" s="1"/>
  <c r="H19" i="59" s="1"/>
  <c r="H19" i="60" s="1"/>
  <c r="H19" i="61" s="1"/>
  <c r="H19" i="62" s="1"/>
  <c r="H19" i="63" s="1"/>
  <c r="H19" i="64" s="1"/>
  <c r="H19" i="65" s="1"/>
  <c r="H19" i="66" s="1"/>
  <c r="H19" i="67" s="1"/>
  <c r="H19" i="68" s="1"/>
  <c r="H19" i="69" s="1"/>
  <c r="H19" i="70" s="1"/>
  <c r="H19" i="71" s="1"/>
  <c r="H19" i="72" s="1"/>
  <c r="G19" i="42"/>
  <c r="G19" i="48" s="1"/>
  <c r="G19" i="49" s="1"/>
  <c r="G19" i="50" s="1"/>
  <c r="G19" i="51" s="1"/>
  <c r="G19" i="52" s="1"/>
  <c r="G19" i="53" s="1"/>
  <c r="G19" i="54" s="1"/>
  <c r="G19" i="56" s="1"/>
  <c r="G19" i="57" s="1"/>
  <c r="G19" i="58" s="1"/>
  <c r="G19" i="59" s="1"/>
  <c r="G19" i="60" s="1"/>
  <c r="G19" i="61" s="1"/>
  <c r="G19" i="62" s="1"/>
  <c r="G19" i="63" s="1"/>
  <c r="G19" i="64" s="1"/>
  <c r="G19" i="65" s="1"/>
  <c r="G19" i="66" s="1"/>
  <c r="G19" i="67" s="1"/>
  <c r="G19" i="68" s="1"/>
  <c r="G19" i="69" s="1"/>
  <c r="G19" i="70" s="1"/>
  <c r="G19" i="71" s="1"/>
  <c r="G19" i="72" s="1"/>
  <c r="M18" i="42"/>
  <c r="M18" i="48" s="1"/>
  <c r="M18" i="49" s="1"/>
  <c r="M18" i="50" s="1"/>
  <c r="M18" i="51" s="1"/>
  <c r="M18" i="52" s="1"/>
  <c r="M18" i="53" s="1"/>
  <c r="M18" i="54" s="1"/>
  <c r="M18" i="56" s="1"/>
  <c r="M18" i="57" s="1"/>
  <c r="M18" i="58" s="1"/>
  <c r="M18" i="59" s="1"/>
  <c r="M18" i="60" s="1"/>
  <c r="M18" i="61" s="1"/>
  <c r="M18" i="62" s="1"/>
  <c r="M18" i="63" s="1"/>
  <c r="M18" i="64" s="1"/>
  <c r="M18" i="65" s="1"/>
  <c r="M18" i="66" s="1"/>
  <c r="M18" i="67" s="1"/>
  <c r="M18" i="68" s="1"/>
  <c r="M18" i="69" s="1"/>
  <c r="M18" i="70" s="1"/>
  <c r="M18" i="71" s="1"/>
  <c r="M18" i="72" s="1"/>
  <c r="L18" i="42"/>
  <c r="L18" i="48" s="1"/>
  <c r="L18" i="49" s="1"/>
  <c r="L18" i="50" s="1"/>
  <c r="L18" i="51" s="1"/>
  <c r="L18" i="52" s="1"/>
  <c r="L18" i="53" s="1"/>
  <c r="L18" i="54" s="1"/>
  <c r="L18" i="56" s="1"/>
  <c r="L18" i="57" s="1"/>
  <c r="L18" i="58" s="1"/>
  <c r="L18" i="59" s="1"/>
  <c r="L18" i="60" s="1"/>
  <c r="L18" i="61" s="1"/>
  <c r="L18" i="62" s="1"/>
  <c r="L18" i="63" s="1"/>
  <c r="L18" i="64" s="1"/>
  <c r="L18" i="65" s="1"/>
  <c r="L18" i="66" s="1"/>
  <c r="L18" i="67" s="1"/>
  <c r="L18" i="68" s="1"/>
  <c r="L18" i="69" s="1"/>
  <c r="L18" i="70" s="1"/>
  <c r="L18" i="71" s="1"/>
  <c r="L18" i="72" s="1"/>
  <c r="K18" i="42"/>
  <c r="K18" i="48" s="1"/>
  <c r="K18" i="49" s="1"/>
  <c r="K18" i="50" s="1"/>
  <c r="K18" i="51" s="1"/>
  <c r="K18" i="52" s="1"/>
  <c r="K18" i="53" s="1"/>
  <c r="K18" i="54" s="1"/>
  <c r="K18" i="56" s="1"/>
  <c r="K18" i="57" s="1"/>
  <c r="K18" i="58" s="1"/>
  <c r="K18" i="59" s="1"/>
  <c r="K18" i="60" s="1"/>
  <c r="K18" i="61" s="1"/>
  <c r="K18" i="62" s="1"/>
  <c r="K18" i="63" s="1"/>
  <c r="K18" i="64" s="1"/>
  <c r="K18" i="65" s="1"/>
  <c r="K18" i="66" s="1"/>
  <c r="K18" i="67" s="1"/>
  <c r="K18" i="68" s="1"/>
  <c r="K18" i="69" s="1"/>
  <c r="K18" i="70" s="1"/>
  <c r="K18" i="71" s="1"/>
  <c r="K18" i="72" s="1"/>
  <c r="J18" i="42"/>
  <c r="J18" i="48" s="1"/>
  <c r="J18" i="49" s="1"/>
  <c r="J18" i="50" s="1"/>
  <c r="J18" i="51" s="1"/>
  <c r="J18" i="52" s="1"/>
  <c r="J18" i="53" s="1"/>
  <c r="J18" i="54" s="1"/>
  <c r="J18" i="56" s="1"/>
  <c r="J18" i="57" s="1"/>
  <c r="J18" i="58" s="1"/>
  <c r="J18" i="59" s="1"/>
  <c r="J18" i="60" s="1"/>
  <c r="J18" i="61" s="1"/>
  <c r="J18" i="62" s="1"/>
  <c r="J18" i="63" s="1"/>
  <c r="J18" i="64" s="1"/>
  <c r="J18" i="65" s="1"/>
  <c r="J18" i="66" s="1"/>
  <c r="J18" i="67" s="1"/>
  <c r="J18" i="68" s="1"/>
  <c r="J18" i="69" s="1"/>
  <c r="J18" i="70" s="1"/>
  <c r="J18" i="71" s="1"/>
  <c r="J18" i="72" s="1"/>
  <c r="I18" i="42"/>
  <c r="I18" i="48" s="1"/>
  <c r="I18" i="49" s="1"/>
  <c r="I18" i="50" s="1"/>
  <c r="I18" i="51" s="1"/>
  <c r="I18" i="52" s="1"/>
  <c r="I18" i="53" s="1"/>
  <c r="I18" i="54" s="1"/>
  <c r="I18" i="56" s="1"/>
  <c r="I18" i="57" s="1"/>
  <c r="I18" i="58" s="1"/>
  <c r="I18" i="59" s="1"/>
  <c r="I18" i="60" s="1"/>
  <c r="I18" i="61" s="1"/>
  <c r="I18" i="62" s="1"/>
  <c r="I18" i="63" s="1"/>
  <c r="I18" i="64" s="1"/>
  <c r="I18" i="65" s="1"/>
  <c r="I18" i="66" s="1"/>
  <c r="I18" i="67" s="1"/>
  <c r="I18" i="68" s="1"/>
  <c r="I18" i="69" s="1"/>
  <c r="I18" i="70" s="1"/>
  <c r="I18" i="71" s="1"/>
  <c r="I18" i="72" s="1"/>
  <c r="H18" i="42"/>
  <c r="H18" i="48" s="1"/>
  <c r="H18" i="49" s="1"/>
  <c r="H18" i="50" s="1"/>
  <c r="H18" i="51" s="1"/>
  <c r="H18" i="52" s="1"/>
  <c r="H18" i="53" s="1"/>
  <c r="H18" i="54" s="1"/>
  <c r="H18" i="56" s="1"/>
  <c r="H18" i="57" s="1"/>
  <c r="H18" i="58" s="1"/>
  <c r="H18" i="59" s="1"/>
  <c r="H18" i="60" s="1"/>
  <c r="H18" i="61" s="1"/>
  <c r="H18" i="62" s="1"/>
  <c r="H18" i="63" s="1"/>
  <c r="H18" i="64" s="1"/>
  <c r="H18" i="65" s="1"/>
  <c r="H18" i="66" s="1"/>
  <c r="H18" i="67" s="1"/>
  <c r="H18" i="68" s="1"/>
  <c r="H18" i="69" s="1"/>
  <c r="H18" i="70" s="1"/>
  <c r="H18" i="71" s="1"/>
  <c r="H18" i="72" s="1"/>
  <c r="L45" i="59" l="1"/>
  <c r="N41" i="59"/>
  <c r="Y41" i="59" s="1"/>
  <c r="N49" i="59"/>
  <c r="Y49" i="59" s="1"/>
  <c r="Q18" i="64"/>
  <c r="Q18" i="65" s="1"/>
  <c r="Q18" i="66" s="1"/>
  <c r="W45" i="56"/>
  <c r="Y45" i="56" s="1"/>
  <c r="Q47" i="56"/>
  <c r="W47" i="56" s="1"/>
  <c r="Y47" i="56" s="1"/>
  <c r="P18" i="49"/>
  <c r="W18" i="48"/>
  <c r="G18" i="50"/>
  <c r="N18" i="49"/>
  <c r="N18" i="48"/>
  <c r="L47" i="59" l="1"/>
  <c r="N47" i="59" s="1"/>
  <c r="Y47" i="59" s="1"/>
  <c r="N45" i="59"/>
  <c r="Y45" i="59" s="1"/>
  <c r="Q18" i="67"/>
  <c r="Q18" i="68" s="1"/>
  <c r="W41" i="63"/>
  <c r="Y41" i="63" s="1"/>
  <c r="Q45" i="63"/>
  <c r="W49" i="63"/>
  <c r="Y49" i="63" s="1"/>
  <c r="G18" i="51"/>
  <c r="N18" i="50"/>
  <c r="W18" i="49"/>
  <c r="Y18" i="49" s="1"/>
  <c r="P18" i="50"/>
  <c r="Y18" i="48"/>
  <c r="Q18" i="69" l="1"/>
  <c r="Q45" i="66"/>
  <c r="W41" i="66"/>
  <c r="Y41" i="66" s="1"/>
  <c r="W49" i="66"/>
  <c r="Y49" i="66" s="1"/>
  <c r="W45" i="63"/>
  <c r="Y45" i="63" s="1"/>
  <c r="Q47" i="63"/>
  <c r="W47" i="63" s="1"/>
  <c r="Y47" i="63" s="1"/>
  <c r="G18" i="52"/>
  <c r="N18" i="51"/>
  <c r="P18" i="51"/>
  <c r="W18" i="50"/>
  <c r="Y18" i="50" s="1"/>
  <c r="W41" i="68" l="1"/>
  <c r="Y41" i="68" s="1"/>
  <c r="R45" i="68"/>
  <c r="W49" i="68"/>
  <c r="Y49" i="68" s="1"/>
  <c r="W45" i="66"/>
  <c r="Y45" i="66" s="1"/>
  <c r="Q47" i="66"/>
  <c r="W47" i="66" s="1"/>
  <c r="Y47" i="66" s="1"/>
  <c r="Q18" i="70"/>
  <c r="Q18" i="71" s="1"/>
  <c r="P18" i="52"/>
  <c r="W18" i="51"/>
  <c r="Y18" i="51" s="1"/>
  <c r="G18" i="53"/>
  <c r="N18" i="52"/>
  <c r="R47" i="68" l="1"/>
  <c r="W47" i="68" s="1"/>
  <c r="Y47" i="68" s="1"/>
  <c r="W45" i="68"/>
  <c r="Y45" i="68" s="1"/>
  <c r="T45" i="69"/>
  <c r="W41" i="69"/>
  <c r="Y41" i="69" s="1"/>
  <c r="W49" i="69"/>
  <c r="Y49" i="69" s="1"/>
  <c r="Q18" i="72"/>
  <c r="N18" i="53"/>
  <c r="G18" i="54"/>
  <c r="P18" i="53"/>
  <c r="W18" i="52"/>
  <c r="Y18" i="52" s="1"/>
  <c r="N26" i="42"/>
  <c r="N27" i="42"/>
  <c r="L16" i="42"/>
  <c r="L16" i="48" s="1"/>
  <c r="L16" i="49" s="1"/>
  <c r="L16" i="50" s="1"/>
  <c r="L16" i="51" s="1"/>
  <c r="L16" i="52" s="1"/>
  <c r="L16" i="53" s="1"/>
  <c r="L16" i="54" s="1"/>
  <c r="L16" i="56" s="1"/>
  <c r="L16" i="57" s="1"/>
  <c r="L16" i="58" s="1"/>
  <c r="L16" i="59" s="1"/>
  <c r="L16" i="60" s="1"/>
  <c r="L16" i="61" s="1"/>
  <c r="L16" i="62" s="1"/>
  <c r="L16" i="63" s="1"/>
  <c r="L16" i="64" s="1"/>
  <c r="L16" i="65" s="1"/>
  <c r="L16" i="66" s="1"/>
  <c r="L16" i="67" s="1"/>
  <c r="L16" i="68" s="1"/>
  <c r="L16" i="69" s="1"/>
  <c r="L16" i="70" s="1"/>
  <c r="L16" i="71" s="1"/>
  <c r="L16" i="72" s="1"/>
  <c r="Q16" i="42"/>
  <c r="Q16" i="48" s="1"/>
  <c r="R15" i="42"/>
  <c r="R15" i="48" s="1"/>
  <c r="R15" i="49" s="1"/>
  <c r="R15" i="50" s="1"/>
  <c r="R15" i="51" s="1"/>
  <c r="R15" i="52" s="1"/>
  <c r="R15" i="53" s="1"/>
  <c r="R15" i="54" s="1"/>
  <c r="R15" i="56" s="1"/>
  <c r="R15" i="57" s="1"/>
  <c r="R15" i="58" s="1"/>
  <c r="R15" i="59" s="1"/>
  <c r="R15" i="60" s="1"/>
  <c r="R15" i="61" s="1"/>
  <c r="R15" i="62" s="1"/>
  <c r="R15" i="63" s="1"/>
  <c r="R15" i="64" s="1"/>
  <c r="R15" i="65" s="1"/>
  <c r="R15" i="66" s="1"/>
  <c r="R15" i="67" s="1"/>
  <c r="R15" i="68" s="1"/>
  <c r="R15" i="69" s="1"/>
  <c r="R15" i="70" s="1"/>
  <c r="R15" i="71" s="1"/>
  <c r="R15" i="72" s="1"/>
  <c r="V45" i="42"/>
  <c r="U45" i="42"/>
  <c r="T45" i="42"/>
  <c r="S45" i="42"/>
  <c r="R45" i="42"/>
  <c r="Q45" i="42"/>
  <c r="P45" i="42"/>
  <c r="M45" i="42"/>
  <c r="L45" i="42"/>
  <c r="K45" i="42"/>
  <c r="J45" i="42"/>
  <c r="I45" i="42"/>
  <c r="H45" i="42"/>
  <c r="G45" i="42"/>
  <c r="W43" i="42"/>
  <c r="N43" i="42"/>
  <c r="W42" i="42"/>
  <c r="N42" i="42"/>
  <c r="W41" i="42"/>
  <c r="N41" i="42"/>
  <c r="W40" i="42"/>
  <c r="N40" i="42"/>
  <c r="W39" i="42"/>
  <c r="N39" i="42"/>
  <c r="W38" i="42"/>
  <c r="N38" i="42"/>
  <c r="W37" i="42"/>
  <c r="N37" i="42"/>
  <c r="W36" i="42"/>
  <c r="N36" i="42"/>
  <c r="W35" i="42"/>
  <c r="N35" i="42"/>
  <c r="W34" i="42"/>
  <c r="N34" i="42"/>
  <c r="W33" i="42"/>
  <c r="N33" i="42"/>
  <c r="N28" i="42"/>
  <c r="Y28" i="42" s="1"/>
  <c r="W27" i="42"/>
  <c r="W26" i="42"/>
  <c r="W24" i="42"/>
  <c r="N24" i="42"/>
  <c r="W18" i="42"/>
  <c r="N18" i="42"/>
  <c r="B16" i="42"/>
  <c r="V12" i="42"/>
  <c r="V25" i="42" s="1"/>
  <c r="V49" i="42" s="1"/>
  <c r="U12" i="42"/>
  <c r="T12" i="42"/>
  <c r="S12" i="42"/>
  <c r="R12" i="42"/>
  <c r="Q12" i="42"/>
  <c r="P12" i="42"/>
  <c r="M12" i="42"/>
  <c r="M25" i="42" s="1"/>
  <c r="M49" i="42" s="1"/>
  <c r="L12" i="42"/>
  <c r="K12" i="42"/>
  <c r="J12" i="42"/>
  <c r="I12" i="42"/>
  <c r="H12" i="42"/>
  <c r="G12" i="42"/>
  <c r="V2" i="42"/>
  <c r="U2" i="42"/>
  <c r="T2" i="42"/>
  <c r="S2" i="42"/>
  <c r="R2" i="42"/>
  <c r="Q2" i="42"/>
  <c r="P2" i="42"/>
  <c r="M2" i="42"/>
  <c r="L2" i="42"/>
  <c r="K2" i="42"/>
  <c r="J2" i="42"/>
  <c r="I2" i="42"/>
  <c r="H2" i="42"/>
  <c r="G2" i="42"/>
  <c r="V45" i="29"/>
  <c r="U45" i="29"/>
  <c r="T45" i="29"/>
  <c r="S45" i="29"/>
  <c r="R45" i="29"/>
  <c r="Q45" i="29"/>
  <c r="P45" i="29"/>
  <c r="W43" i="29"/>
  <c r="W42" i="29"/>
  <c r="W41" i="29"/>
  <c r="W40" i="29"/>
  <c r="W39" i="29"/>
  <c r="W38" i="29"/>
  <c r="W37" i="29"/>
  <c r="W36" i="29"/>
  <c r="W35" i="29"/>
  <c r="W34" i="29"/>
  <c r="W33" i="29"/>
  <c r="N42" i="29"/>
  <c r="N41" i="29"/>
  <c r="N40" i="29"/>
  <c r="N39" i="29"/>
  <c r="N38" i="29"/>
  <c r="N37" i="29"/>
  <c r="N36" i="29"/>
  <c r="N35" i="29"/>
  <c r="N34" i="29"/>
  <c r="N33" i="29"/>
  <c r="N43" i="29"/>
  <c r="W18" i="29"/>
  <c r="N18" i="29"/>
  <c r="C14" i="31"/>
  <c r="Y27" i="42" l="1"/>
  <c r="R55" i="42" s="1"/>
  <c r="N8" i="36" s="1"/>
  <c r="S25" i="42"/>
  <c r="S49" i="42" s="1"/>
  <c r="I49" i="42"/>
  <c r="J31" i="42"/>
  <c r="T25" i="42"/>
  <c r="R25" i="42"/>
  <c r="R49" i="42" s="1"/>
  <c r="U25" i="42"/>
  <c r="U49" i="42" s="1"/>
  <c r="L25" i="42"/>
  <c r="L49" i="42" s="1"/>
  <c r="P25" i="42"/>
  <c r="H49" i="42"/>
  <c r="K25" i="42"/>
  <c r="K49" i="42" s="1"/>
  <c r="G25" i="42"/>
  <c r="G49" i="42" s="1"/>
  <c r="Q25" i="42"/>
  <c r="N41" i="72"/>
  <c r="Y41" i="72" s="1"/>
  <c r="K45" i="72"/>
  <c r="N49" i="72"/>
  <c r="Y49" i="72" s="1"/>
  <c r="W45" i="69"/>
  <c r="Y45" i="69" s="1"/>
  <c r="T47" i="69"/>
  <c r="W47" i="69" s="1"/>
  <c r="Y47" i="69" s="1"/>
  <c r="T45" i="71"/>
  <c r="W41" i="71"/>
  <c r="Y41" i="71" s="1"/>
  <c r="W49" i="71"/>
  <c r="Y49" i="71" s="1"/>
  <c r="M47" i="42"/>
  <c r="V47" i="42"/>
  <c r="G23" i="42"/>
  <c r="H23" i="42" s="1"/>
  <c r="I23" i="42" s="1"/>
  <c r="S16" i="42"/>
  <c r="N18" i="54"/>
  <c r="G18" i="56"/>
  <c r="Q16" i="49"/>
  <c r="G23" i="48"/>
  <c r="S16" i="48"/>
  <c r="P18" i="54"/>
  <c r="W18" i="53"/>
  <c r="Y18" i="53" s="1"/>
  <c r="Y34" i="42"/>
  <c r="S52" i="42" s="1"/>
  <c r="F8" i="36" s="1"/>
  <c r="Y35" i="42"/>
  <c r="Y37" i="42"/>
  <c r="S55" i="42" s="1"/>
  <c r="O8" i="36" s="1"/>
  <c r="Y38" i="42"/>
  <c r="S56" i="42" s="1"/>
  <c r="R8" i="36" s="1"/>
  <c r="Y39" i="42"/>
  <c r="S57" i="42" s="1"/>
  <c r="T8" i="36" s="1"/>
  <c r="Y36" i="42"/>
  <c r="S58" i="42" s="1"/>
  <c r="Y40" i="42"/>
  <c r="Y41" i="42"/>
  <c r="Y42" i="42"/>
  <c r="Y43" i="42"/>
  <c r="Y33" i="42"/>
  <c r="S54" i="42" s="1"/>
  <c r="L8" i="36" s="1"/>
  <c r="Y18" i="42"/>
  <c r="Y25" i="42"/>
  <c r="Y26" i="42"/>
  <c r="R54" i="42" s="1"/>
  <c r="K8" i="36" s="1"/>
  <c r="R56" i="42"/>
  <c r="Q8" i="36" s="1"/>
  <c r="N45" i="42"/>
  <c r="W45" i="42"/>
  <c r="W45" i="29"/>
  <c r="V12" i="29"/>
  <c r="V25" i="29" s="1"/>
  <c r="V49" i="29" s="1"/>
  <c r="U12" i="29"/>
  <c r="T12" i="29"/>
  <c r="S12" i="29"/>
  <c r="R12" i="29"/>
  <c r="Q12" i="29"/>
  <c r="P12" i="29"/>
  <c r="H12" i="29"/>
  <c r="H25" i="29" s="1"/>
  <c r="H31" i="29" s="1"/>
  <c r="I12" i="29"/>
  <c r="J12" i="29"/>
  <c r="K12" i="29"/>
  <c r="L12" i="29"/>
  <c r="M12" i="29"/>
  <c r="M25" i="29" s="1"/>
  <c r="M49" i="29" s="1"/>
  <c r="G12" i="29"/>
  <c r="L47" i="42" l="1"/>
  <c r="K47" i="42"/>
  <c r="P47" i="42"/>
  <c r="P49" i="42"/>
  <c r="T47" i="42"/>
  <c r="T49" i="42"/>
  <c r="J47" i="42"/>
  <c r="J49" i="42"/>
  <c r="N49" i="42" s="1"/>
  <c r="H47" i="42"/>
  <c r="S47" i="42"/>
  <c r="Q47" i="42"/>
  <c r="Q49" i="42"/>
  <c r="I47" i="42"/>
  <c r="U47" i="42"/>
  <c r="R47" i="42"/>
  <c r="P25" i="29"/>
  <c r="W25" i="42"/>
  <c r="W31" i="42" s="1"/>
  <c r="G49" i="29"/>
  <c r="Q25" i="29"/>
  <c r="N25" i="42"/>
  <c r="N31" i="42" s="1"/>
  <c r="T25" i="29"/>
  <c r="U25" i="29"/>
  <c r="U49" i="29" s="1"/>
  <c r="H49" i="29"/>
  <c r="G47" i="42"/>
  <c r="K25" i="29"/>
  <c r="R25" i="29"/>
  <c r="R49" i="29" s="1"/>
  <c r="L25" i="29"/>
  <c r="L49" i="29" s="1"/>
  <c r="S25" i="29"/>
  <c r="S49" i="29" s="1"/>
  <c r="N45" i="72"/>
  <c r="Y45" i="72" s="1"/>
  <c r="K47" i="72"/>
  <c r="N47" i="72" s="1"/>
  <c r="Y47" i="72" s="1"/>
  <c r="W45" i="71"/>
  <c r="Y45" i="71" s="1"/>
  <c r="T47" i="71"/>
  <c r="W47" i="71" s="1"/>
  <c r="Y47" i="71" s="1"/>
  <c r="V47" i="29"/>
  <c r="H3" i="42"/>
  <c r="G3" i="42"/>
  <c r="W18" i="54"/>
  <c r="Y18" i="54" s="1"/>
  <c r="P18" i="56"/>
  <c r="G18" i="57"/>
  <c r="N18" i="56"/>
  <c r="S16" i="49"/>
  <c r="Q16" i="50"/>
  <c r="G23" i="49"/>
  <c r="G3" i="48"/>
  <c r="H23" i="48"/>
  <c r="S53" i="42"/>
  <c r="I8" i="36" s="1"/>
  <c r="Y45" i="42"/>
  <c r="J23" i="42"/>
  <c r="I3" i="42"/>
  <c r="G45" i="29"/>
  <c r="H45" i="29"/>
  <c r="I45" i="29"/>
  <c r="J45" i="29"/>
  <c r="K45" i="29"/>
  <c r="L45" i="29"/>
  <c r="M45" i="29"/>
  <c r="W24" i="29"/>
  <c r="N24" i="29"/>
  <c r="Q49" i="29" l="1"/>
  <c r="Q31" i="29"/>
  <c r="J49" i="29"/>
  <c r="J31" i="29"/>
  <c r="W47" i="42"/>
  <c r="I47" i="29"/>
  <c r="I49" i="29"/>
  <c r="P47" i="29"/>
  <c r="P49" i="29"/>
  <c r="T47" i="29"/>
  <c r="T49" i="29"/>
  <c r="W49" i="29" s="1"/>
  <c r="Y24" i="42"/>
  <c r="Y31" i="42" s="1"/>
  <c r="K49" i="29"/>
  <c r="G47" i="29"/>
  <c r="Q47" i="29"/>
  <c r="N47" i="42"/>
  <c r="Y47" i="42" s="1"/>
  <c r="H47" i="29"/>
  <c r="R47" i="29"/>
  <c r="U47" i="29"/>
  <c r="W49" i="42"/>
  <c r="Y49" i="42" s="1"/>
  <c r="L47" i="29"/>
  <c r="S47" i="29"/>
  <c r="M47" i="29"/>
  <c r="K47" i="29"/>
  <c r="J47" i="29"/>
  <c r="G18" i="58"/>
  <c r="N18" i="57"/>
  <c r="W18" i="56"/>
  <c r="Y18" i="56" s="1"/>
  <c r="P18" i="57"/>
  <c r="I23" i="48"/>
  <c r="H3" i="48"/>
  <c r="H23" i="49"/>
  <c r="G3" i="49"/>
  <c r="Q16" i="51"/>
  <c r="G23" i="50"/>
  <c r="S16" i="50"/>
  <c r="K23" i="42"/>
  <c r="J3" i="42"/>
  <c r="N45" i="29"/>
  <c r="Y25" i="29"/>
  <c r="N49" i="29" l="1"/>
  <c r="W47" i="29"/>
  <c r="G18" i="59"/>
  <c r="N18" i="58"/>
  <c r="W18" i="57"/>
  <c r="Y18" i="57" s="1"/>
  <c r="P18" i="58"/>
  <c r="G23" i="51"/>
  <c r="Q16" i="52"/>
  <c r="S16" i="51"/>
  <c r="I23" i="49"/>
  <c r="H3" i="49"/>
  <c r="I3" i="48"/>
  <c r="J23" i="48"/>
  <c r="H23" i="50"/>
  <c r="G3" i="50"/>
  <c r="L23" i="42"/>
  <c r="K3" i="42"/>
  <c r="N47" i="29"/>
  <c r="Y47" i="29" s="1"/>
  <c r="G18" i="60" l="1"/>
  <c r="N18" i="59"/>
  <c r="P18" i="59"/>
  <c r="W18" i="58"/>
  <c r="Y18" i="58" s="1"/>
  <c r="I23" i="50"/>
  <c r="H3" i="50"/>
  <c r="I3" i="49"/>
  <c r="J23" i="49"/>
  <c r="K23" i="48"/>
  <c r="J3" i="48"/>
  <c r="H23" i="51"/>
  <c r="G3" i="51"/>
  <c r="G23" i="52"/>
  <c r="Q16" i="53"/>
  <c r="S16" i="52"/>
  <c r="M23" i="42"/>
  <c r="L3" i="42"/>
  <c r="P57" i="29"/>
  <c r="U5" i="36" s="1"/>
  <c r="P56" i="29"/>
  <c r="S5" i="36" s="1"/>
  <c r="P55" i="29"/>
  <c r="P5" i="36" s="1"/>
  <c r="P53" i="29"/>
  <c r="J5" i="36" s="1"/>
  <c r="P52" i="29"/>
  <c r="G5" i="36" s="1"/>
  <c r="P54" i="29"/>
  <c r="M5" i="36" s="1"/>
  <c r="E3" i="36"/>
  <c r="N27" i="29"/>
  <c r="W27" i="29"/>
  <c r="AC26" i="29"/>
  <c r="AC25" i="29"/>
  <c r="N28" i="29"/>
  <c r="Y28" i="29" s="1"/>
  <c r="N26" i="29"/>
  <c r="W26" i="29"/>
  <c r="S16" i="29"/>
  <c r="B16" i="29"/>
  <c r="C7" i="36"/>
  <c r="C8" i="36" s="1"/>
  <c r="B8" i="36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G23" i="29"/>
  <c r="H23" i="29" s="1"/>
  <c r="V2" i="29"/>
  <c r="U2" i="29"/>
  <c r="T2" i="29"/>
  <c r="S2" i="29"/>
  <c r="R2" i="29"/>
  <c r="Q2" i="29"/>
  <c r="P2" i="29"/>
  <c r="M2" i="29"/>
  <c r="L2" i="29"/>
  <c r="K2" i="29"/>
  <c r="J2" i="29"/>
  <c r="I2" i="29"/>
  <c r="H2" i="29"/>
  <c r="G2" i="29"/>
  <c r="P18" i="60" l="1"/>
  <c r="W18" i="59"/>
  <c r="Y18" i="59" s="1"/>
  <c r="G18" i="61"/>
  <c r="N18" i="60"/>
  <c r="Q16" i="54"/>
  <c r="Q16" i="56" s="1"/>
  <c r="G23" i="53"/>
  <c r="S16" i="53"/>
  <c r="H3" i="51"/>
  <c r="I23" i="51"/>
  <c r="K3" i="48"/>
  <c r="L23" i="48"/>
  <c r="I3" i="50"/>
  <c r="J23" i="50"/>
  <c r="H23" i="52"/>
  <c r="G3" i="52"/>
  <c r="K23" i="49"/>
  <c r="J3" i="49"/>
  <c r="P23" i="42"/>
  <c r="M3" i="42"/>
  <c r="Y45" i="29"/>
  <c r="Y43" i="29"/>
  <c r="AC39" i="29" s="1"/>
  <c r="Y40" i="29"/>
  <c r="Y42" i="29"/>
  <c r="R56" i="29"/>
  <c r="Y34" i="29"/>
  <c r="S52" i="29" s="1"/>
  <c r="F7" i="36" s="1"/>
  <c r="F33" i="36" s="1"/>
  <c r="Y18" i="29"/>
  <c r="Y33" i="29"/>
  <c r="S54" i="29" s="1"/>
  <c r="L7" i="36" s="1"/>
  <c r="L33" i="36" s="1"/>
  <c r="Y41" i="29"/>
  <c r="Y26" i="29"/>
  <c r="R54" i="29" s="1"/>
  <c r="K7" i="36" s="1"/>
  <c r="K33" i="36" s="1"/>
  <c r="Y35" i="29"/>
  <c r="Y27" i="29"/>
  <c r="R55" i="29" s="1"/>
  <c r="N7" i="36" s="1"/>
  <c r="N33" i="36" s="1"/>
  <c r="Y38" i="29"/>
  <c r="S56" i="29" s="1"/>
  <c r="R7" i="36" s="1"/>
  <c r="R33" i="36" s="1"/>
  <c r="Y36" i="29"/>
  <c r="S58" i="29" s="1"/>
  <c r="T58" i="29" s="1"/>
  <c r="AB36" i="29" s="1"/>
  <c r="Y39" i="29"/>
  <c r="S57" i="29" s="1"/>
  <c r="Y37" i="29"/>
  <c r="S55" i="29" s="1"/>
  <c r="O7" i="36" s="1"/>
  <c r="O33" i="36" s="1"/>
  <c r="V33" i="36"/>
  <c r="I23" i="29"/>
  <c r="J23" i="29" s="1"/>
  <c r="H3" i="29"/>
  <c r="G3" i="29"/>
  <c r="N25" i="29"/>
  <c r="W25" i="29"/>
  <c r="C9" i="36"/>
  <c r="D7" i="36"/>
  <c r="T55" i="29" l="1"/>
  <c r="AB37" i="29" s="1"/>
  <c r="T56" i="29"/>
  <c r="AB38" i="29" s="1"/>
  <c r="Q7" i="36"/>
  <c r="Q33" i="36" s="1"/>
  <c r="AC40" i="29"/>
  <c r="R53" i="29" s="1"/>
  <c r="H7" i="36" s="1"/>
  <c r="AC36" i="42"/>
  <c r="AC37" i="42" s="1"/>
  <c r="AC38" i="42" s="1"/>
  <c r="T57" i="29"/>
  <c r="AB39" i="29" s="1"/>
  <c r="T7" i="36"/>
  <c r="T33" i="36" s="1"/>
  <c r="I3" i="29"/>
  <c r="G18" i="62"/>
  <c r="N18" i="61"/>
  <c r="W18" i="60"/>
  <c r="Y18" i="60" s="1"/>
  <c r="P18" i="61"/>
  <c r="G23" i="56"/>
  <c r="Q16" i="57"/>
  <c r="S16" i="56"/>
  <c r="L23" i="49"/>
  <c r="K3" i="49"/>
  <c r="H3" i="52"/>
  <c r="I23" i="52"/>
  <c r="G23" i="54"/>
  <c r="S16" i="54"/>
  <c r="K23" i="50"/>
  <c r="J3" i="50"/>
  <c r="L3" i="48"/>
  <c r="M23" i="48"/>
  <c r="I3" i="51"/>
  <c r="J23" i="51"/>
  <c r="H23" i="53"/>
  <c r="G3" i="53"/>
  <c r="P58" i="42"/>
  <c r="Q23" i="42"/>
  <c r="P3" i="42"/>
  <c r="S53" i="29"/>
  <c r="I7" i="36" s="1"/>
  <c r="I33" i="36" s="1"/>
  <c r="Y49" i="29"/>
  <c r="N31" i="29"/>
  <c r="W31" i="29"/>
  <c r="T54" i="29"/>
  <c r="Y24" i="29"/>
  <c r="J3" i="29"/>
  <c r="K23" i="29"/>
  <c r="A7" i="36"/>
  <c r="D8" i="36"/>
  <c r="C10" i="36"/>
  <c r="P7" i="36" l="1"/>
  <c r="P55" i="42"/>
  <c r="T55" i="42" s="1"/>
  <c r="AB37" i="42" s="1"/>
  <c r="U7" i="36"/>
  <c r="P57" i="42"/>
  <c r="T57" i="42" s="1"/>
  <c r="U8" i="36" s="1"/>
  <c r="AC36" i="48"/>
  <c r="AC37" i="48" s="1"/>
  <c r="AC38" i="48" s="1"/>
  <c r="AC39" i="42"/>
  <c r="R52" i="29"/>
  <c r="T52" i="29" s="1"/>
  <c r="AB34" i="29" s="1"/>
  <c r="S7" i="36"/>
  <c r="P56" i="42"/>
  <c r="T56" i="42" s="1"/>
  <c r="AB38" i="42" s="1"/>
  <c r="AD26" i="29"/>
  <c r="AC26" i="42" s="1"/>
  <c r="AD26" i="42" s="1"/>
  <c r="AC26" i="48" s="1"/>
  <c r="AD26" i="48" s="1"/>
  <c r="AD25" i="29"/>
  <c r="AB33" i="29"/>
  <c r="P54" i="42"/>
  <c r="P55" i="48"/>
  <c r="T55" i="48" s="1"/>
  <c r="AB37" i="48" s="1"/>
  <c r="H23" i="56"/>
  <c r="G3" i="56"/>
  <c r="G18" i="63"/>
  <c r="N18" i="62"/>
  <c r="G23" i="57"/>
  <c r="Q16" i="58"/>
  <c r="S16" i="57"/>
  <c r="W18" i="61"/>
  <c r="Y18" i="61" s="1"/>
  <c r="P18" i="62"/>
  <c r="K3" i="50"/>
  <c r="L23" i="50"/>
  <c r="G3" i="54"/>
  <c r="H23" i="54"/>
  <c r="L3" i="49"/>
  <c r="M23" i="49"/>
  <c r="I23" i="53"/>
  <c r="H3" i="53"/>
  <c r="K23" i="51"/>
  <c r="J3" i="51"/>
  <c r="P23" i="48"/>
  <c r="M3" i="48"/>
  <c r="I3" i="52"/>
  <c r="J23" i="52"/>
  <c r="T58" i="42"/>
  <c r="R23" i="42"/>
  <c r="Q3" i="42"/>
  <c r="T53" i="29"/>
  <c r="Y31" i="29"/>
  <c r="M7" i="36"/>
  <c r="L23" i="29"/>
  <c r="K3" i="29"/>
  <c r="C11" i="36"/>
  <c r="D9" i="36"/>
  <c r="A8" i="36"/>
  <c r="P8" i="36" l="1"/>
  <c r="S8" i="36"/>
  <c r="P56" i="48"/>
  <c r="T56" i="48" s="1"/>
  <c r="AB38" i="48" s="1"/>
  <c r="AB39" i="42"/>
  <c r="P57" i="48"/>
  <c r="T57" i="48" s="1"/>
  <c r="AB39" i="48" s="1"/>
  <c r="R52" i="42"/>
  <c r="E8" i="36" s="1"/>
  <c r="R53" i="42"/>
  <c r="H8" i="36" s="1"/>
  <c r="E7" i="36"/>
  <c r="AC39" i="48"/>
  <c r="AC36" i="49"/>
  <c r="AC37" i="49" s="1"/>
  <c r="AC38" i="49" s="1"/>
  <c r="AC26" i="49"/>
  <c r="AD26" i="49" s="1"/>
  <c r="G7" i="36"/>
  <c r="P52" i="42"/>
  <c r="P55" i="49"/>
  <c r="T55" i="49" s="1"/>
  <c r="AB37" i="49" s="1"/>
  <c r="P9" i="36"/>
  <c r="P58" i="48"/>
  <c r="T58" i="48" s="1"/>
  <c r="AB36" i="42"/>
  <c r="J7" i="36"/>
  <c r="AB35" i="29"/>
  <c r="W18" i="62"/>
  <c r="Y18" i="62" s="1"/>
  <c r="P18" i="63"/>
  <c r="G3" i="57"/>
  <c r="H23" i="57"/>
  <c r="G18" i="64"/>
  <c r="N18" i="63"/>
  <c r="I23" i="56"/>
  <c r="H3" i="56"/>
  <c r="Q16" i="59"/>
  <c r="G23" i="58"/>
  <c r="S16" i="58"/>
  <c r="Q23" i="48"/>
  <c r="P3" i="48"/>
  <c r="L23" i="51"/>
  <c r="K3" i="51"/>
  <c r="J23" i="53"/>
  <c r="I3" i="53"/>
  <c r="M3" i="49"/>
  <c r="P23" i="49"/>
  <c r="H3" i="54"/>
  <c r="I23" i="54"/>
  <c r="M23" i="50"/>
  <c r="L3" i="50"/>
  <c r="K23" i="52"/>
  <c r="J3" i="52"/>
  <c r="T54" i="42"/>
  <c r="P54" i="48" s="1"/>
  <c r="AC25" i="42"/>
  <c r="AD25" i="42" s="1"/>
  <c r="P53" i="42"/>
  <c r="S23" i="42"/>
  <c r="R3" i="42"/>
  <c r="M23" i="29"/>
  <c r="L3" i="29"/>
  <c r="D10" i="36"/>
  <c r="A9" i="36"/>
  <c r="C12" i="36"/>
  <c r="S9" i="36" l="1"/>
  <c r="P56" i="49"/>
  <c r="T56" i="49" s="1"/>
  <c r="AB38" i="49" s="1"/>
  <c r="U9" i="36"/>
  <c r="P57" i="49"/>
  <c r="T57" i="49" s="1"/>
  <c r="AB39" i="49" s="1"/>
  <c r="T53" i="42"/>
  <c r="P53" i="48" s="1"/>
  <c r="AC36" i="50"/>
  <c r="AC37" i="50" s="1"/>
  <c r="AC38" i="50" s="1"/>
  <c r="AC39" i="49"/>
  <c r="R53" i="48"/>
  <c r="H9" i="36" s="1"/>
  <c r="R52" i="48"/>
  <c r="E9" i="36" s="1"/>
  <c r="T52" i="42"/>
  <c r="P52" i="48" s="1"/>
  <c r="AC26" i="50"/>
  <c r="P55" i="50"/>
  <c r="T55" i="50" s="1"/>
  <c r="AB37" i="50" s="1"/>
  <c r="AC25" i="48"/>
  <c r="AD25" i="48" s="1"/>
  <c r="P10" i="36"/>
  <c r="P58" i="49"/>
  <c r="T58" i="49" s="1"/>
  <c r="AB36" i="48"/>
  <c r="T54" i="48"/>
  <c r="AB33" i="42"/>
  <c r="G23" i="59"/>
  <c r="Q16" i="60"/>
  <c r="S16" i="59"/>
  <c r="J23" i="56"/>
  <c r="I3" i="56"/>
  <c r="G18" i="65"/>
  <c r="N18" i="64"/>
  <c r="D11" i="36"/>
  <c r="A10" i="36"/>
  <c r="H23" i="58"/>
  <c r="G3" i="58"/>
  <c r="I23" i="57"/>
  <c r="H3" i="57"/>
  <c r="W18" i="63"/>
  <c r="Y18" i="63" s="1"/>
  <c r="P18" i="64"/>
  <c r="K3" i="52"/>
  <c r="L23" i="52"/>
  <c r="P23" i="50"/>
  <c r="M3" i="50"/>
  <c r="K23" i="53"/>
  <c r="J3" i="53"/>
  <c r="L3" i="51"/>
  <c r="M23" i="51"/>
  <c r="Q3" i="48"/>
  <c r="R23" i="48"/>
  <c r="J23" i="54"/>
  <c r="I3" i="54"/>
  <c r="Q23" i="49"/>
  <c r="P3" i="49"/>
  <c r="M8" i="36"/>
  <c r="T23" i="42"/>
  <c r="S3" i="42"/>
  <c r="P23" i="29"/>
  <c r="M3" i="29"/>
  <c r="C13" i="36"/>
  <c r="P56" i="50" l="1"/>
  <c r="T56" i="50" s="1"/>
  <c r="AB38" i="50" s="1"/>
  <c r="S10" i="36"/>
  <c r="P57" i="50"/>
  <c r="T57" i="50" s="1"/>
  <c r="AB39" i="50" s="1"/>
  <c r="U10" i="36"/>
  <c r="G8" i="36"/>
  <c r="AB34" i="42"/>
  <c r="T53" i="48"/>
  <c r="AB35" i="48" s="1"/>
  <c r="AB35" i="42"/>
  <c r="J8" i="36"/>
  <c r="T52" i="48"/>
  <c r="R52" i="49"/>
  <c r="E10" i="36" s="1"/>
  <c r="R53" i="49"/>
  <c r="H10" i="36" s="1"/>
  <c r="AC39" i="50"/>
  <c r="AC36" i="51"/>
  <c r="AC37" i="51" s="1"/>
  <c r="AC38" i="51" s="1"/>
  <c r="AB33" i="48"/>
  <c r="P54" i="49"/>
  <c r="T54" i="49" s="1"/>
  <c r="AD26" i="50"/>
  <c r="AC26" i="51" s="1"/>
  <c r="AD26" i="51" s="1"/>
  <c r="AC26" i="52" s="1"/>
  <c r="AD26" i="52" s="1"/>
  <c r="AC25" i="49"/>
  <c r="AD25" i="49" s="1"/>
  <c r="P11" i="36"/>
  <c r="P55" i="51"/>
  <c r="T55" i="51" s="1"/>
  <c r="AB37" i="51" s="1"/>
  <c r="M9" i="36"/>
  <c r="P58" i="50"/>
  <c r="T58" i="50" s="1"/>
  <c r="AB36" i="49"/>
  <c r="D12" i="36"/>
  <c r="A11" i="36"/>
  <c r="W18" i="64"/>
  <c r="Y18" i="64" s="1"/>
  <c r="P18" i="65"/>
  <c r="H23" i="59"/>
  <c r="G3" i="59"/>
  <c r="J23" i="57"/>
  <c r="I3" i="57"/>
  <c r="H3" i="58"/>
  <c r="I23" i="58"/>
  <c r="G18" i="66"/>
  <c r="N18" i="65"/>
  <c r="J3" i="56"/>
  <c r="K23" i="56"/>
  <c r="G23" i="60"/>
  <c r="Q16" i="61"/>
  <c r="S16" i="60"/>
  <c r="Q3" i="49"/>
  <c r="R23" i="49"/>
  <c r="K23" i="54"/>
  <c r="J3" i="54"/>
  <c r="S23" i="48"/>
  <c r="R3" i="48"/>
  <c r="M3" i="51"/>
  <c r="P23" i="51"/>
  <c r="K3" i="53"/>
  <c r="L23" i="53"/>
  <c r="Q23" i="50"/>
  <c r="P3" i="50"/>
  <c r="L3" i="52"/>
  <c r="M23" i="52"/>
  <c r="U23" i="42"/>
  <c r="T3" i="42"/>
  <c r="P3" i="29"/>
  <c r="Q23" i="29"/>
  <c r="C14" i="36"/>
  <c r="S11" i="36" l="1"/>
  <c r="P56" i="51"/>
  <c r="T56" i="51" s="1"/>
  <c r="AB38" i="51" s="1"/>
  <c r="P53" i="49"/>
  <c r="T53" i="49" s="1"/>
  <c r="AB35" i="49" s="1"/>
  <c r="U11" i="36"/>
  <c r="J9" i="36"/>
  <c r="P57" i="51"/>
  <c r="T57" i="51" s="1"/>
  <c r="AB39" i="51" s="1"/>
  <c r="AB34" i="48"/>
  <c r="G9" i="36"/>
  <c r="P52" i="49"/>
  <c r="T52" i="49" s="1"/>
  <c r="R53" i="50"/>
  <c r="H11" i="36" s="1"/>
  <c r="R52" i="50"/>
  <c r="E11" i="36" s="1"/>
  <c r="AC36" i="52"/>
  <c r="AC37" i="52" s="1"/>
  <c r="AC38" i="52" s="1"/>
  <c r="AC39" i="51"/>
  <c r="AB33" i="49"/>
  <c r="P54" i="50"/>
  <c r="T54" i="50" s="1"/>
  <c r="AC25" i="50"/>
  <c r="P55" i="52"/>
  <c r="T55" i="52" s="1"/>
  <c r="AB37" i="52" s="1"/>
  <c r="P12" i="36"/>
  <c r="M10" i="36"/>
  <c r="AC26" i="53"/>
  <c r="AD26" i="53" s="1"/>
  <c r="P58" i="51"/>
  <c r="T58" i="51" s="1"/>
  <c r="AB36" i="50"/>
  <c r="D13" i="36"/>
  <c r="A12" i="36"/>
  <c r="H23" i="60"/>
  <c r="G3" i="60"/>
  <c r="G18" i="67"/>
  <c r="N18" i="66"/>
  <c r="J3" i="57"/>
  <c r="K23" i="57"/>
  <c r="P18" i="66"/>
  <c r="W18" i="65"/>
  <c r="Y18" i="65" s="1"/>
  <c r="G23" i="61"/>
  <c r="Q16" i="62"/>
  <c r="S16" i="61"/>
  <c r="L23" i="56"/>
  <c r="K3" i="56"/>
  <c r="J23" i="58"/>
  <c r="I3" i="58"/>
  <c r="I23" i="59"/>
  <c r="H3" i="59"/>
  <c r="M3" i="52"/>
  <c r="P23" i="52"/>
  <c r="M23" i="53"/>
  <c r="L3" i="53"/>
  <c r="S3" i="48"/>
  <c r="T23" i="48"/>
  <c r="L23" i="54"/>
  <c r="K3" i="54"/>
  <c r="Q3" i="50"/>
  <c r="R23" i="50"/>
  <c r="Q23" i="51"/>
  <c r="P3" i="51"/>
  <c r="S23" i="49"/>
  <c r="R3" i="49"/>
  <c r="V23" i="42"/>
  <c r="V3" i="42" s="1"/>
  <c r="U3" i="42"/>
  <c r="Q3" i="29"/>
  <c r="R23" i="29"/>
  <c r="C15" i="36"/>
  <c r="P56" i="52" l="1"/>
  <c r="T56" i="52" s="1"/>
  <c r="AB38" i="52" s="1"/>
  <c r="S12" i="36"/>
  <c r="P53" i="50"/>
  <c r="T53" i="50" s="1"/>
  <c r="AB35" i="50" s="1"/>
  <c r="J10" i="36"/>
  <c r="P57" i="52"/>
  <c r="T57" i="52" s="1"/>
  <c r="AB39" i="52" s="1"/>
  <c r="U12" i="36"/>
  <c r="AB34" i="49"/>
  <c r="P52" i="50"/>
  <c r="T52" i="50" s="1"/>
  <c r="G10" i="36"/>
  <c r="AC36" i="53"/>
  <c r="AC37" i="53" s="1"/>
  <c r="AC38" i="53" s="1"/>
  <c r="AC39" i="52"/>
  <c r="R53" i="51"/>
  <c r="H12" i="36" s="1"/>
  <c r="R52" i="51"/>
  <c r="E12" i="36" s="1"/>
  <c r="AB33" i="50"/>
  <c r="P54" i="51"/>
  <c r="T54" i="51" s="1"/>
  <c r="AD25" i="50"/>
  <c r="AC25" i="51" s="1"/>
  <c r="AD25" i="51" s="1"/>
  <c r="AC25" i="52" s="1"/>
  <c r="AD25" i="52" s="1"/>
  <c r="P55" i="53"/>
  <c r="T55" i="53" s="1"/>
  <c r="AB37" i="53" s="1"/>
  <c r="P13" i="36"/>
  <c r="M11" i="36"/>
  <c r="AC26" i="54"/>
  <c r="AD26" i="54" s="1"/>
  <c r="D14" i="36"/>
  <c r="A13" i="36"/>
  <c r="P58" i="52"/>
  <c r="T58" i="52" s="1"/>
  <c r="AB36" i="51"/>
  <c r="G3" i="61"/>
  <c r="H23" i="61"/>
  <c r="P18" i="67"/>
  <c r="W18" i="66"/>
  <c r="Y18" i="66" s="1"/>
  <c r="G18" i="68"/>
  <c r="N18" i="67"/>
  <c r="H3" i="60"/>
  <c r="I23" i="60"/>
  <c r="I3" i="59"/>
  <c r="J23" i="59"/>
  <c r="J3" i="58"/>
  <c r="K23" i="58"/>
  <c r="L3" i="56"/>
  <c r="M23" i="56"/>
  <c r="G23" i="62"/>
  <c r="Q16" i="63"/>
  <c r="S16" i="62"/>
  <c r="L23" i="57"/>
  <c r="K3" i="57"/>
  <c r="S3" i="49"/>
  <c r="T23" i="49"/>
  <c r="L3" i="54"/>
  <c r="M23" i="54"/>
  <c r="M3" i="53"/>
  <c r="P23" i="53"/>
  <c r="Q3" i="51"/>
  <c r="R23" i="51"/>
  <c r="S23" i="50"/>
  <c r="R3" i="50"/>
  <c r="T3" i="48"/>
  <c r="U23" i="48"/>
  <c r="Q23" i="52"/>
  <c r="P3" i="52"/>
  <c r="S23" i="29"/>
  <c r="R3" i="29"/>
  <c r="C16" i="36"/>
  <c r="P56" i="53" l="1"/>
  <c r="T56" i="53" s="1"/>
  <c r="AB38" i="53" s="1"/>
  <c r="S13" i="36"/>
  <c r="P53" i="51"/>
  <c r="T53" i="51" s="1"/>
  <c r="AB35" i="51" s="1"/>
  <c r="P57" i="53"/>
  <c r="T57" i="53" s="1"/>
  <c r="AB39" i="53" s="1"/>
  <c r="J11" i="36"/>
  <c r="U13" i="36"/>
  <c r="R52" i="52"/>
  <c r="E13" i="36" s="1"/>
  <c r="R53" i="52"/>
  <c r="H13" i="36" s="1"/>
  <c r="AB34" i="50"/>
  <c r="G11" i="36"/>
  <c r="P52" i="51"/>
  <c r="T52" i="51" s="1"/>
  <c r="AC36" i="54"/>
  <c r="AC37" i="54" s="1"/>
  <c r="AC38" i="54" s="1"/>
  <c r="AC39" i="53"/>
  <c r="AB33" i="51"/>
  <c r="P54" i="52"/>
  <c r="T54" i="52" s="1"/>
  <c r="P14" i="36"/>
  <c r="P55" i="54"/>
  <c r="T55" i="54" s="1"/>
  <c r="AB37" i="54" s="1"/>
  <c r="M12" i="36"/>
  <c r="AC26" i="56"/>
  <c r="AD26" i="56" s="1"/>
  <c r="AC25" i="53"/>
  <c r="AD25" i="53" s="1"/>
  <c r="D15" i="36"/>
  <c r="A14" i="36"/>
  <c r="P58" i="53"/>
  <c r="T58" i="53" s="1"/>
  <c r="AB36" i="52"/>
  <c r="H23" i="62"/>
  <c r="G3" i="62"/>
  <c r="J23" i="60"/>
  <c r="I3" i="60"/>
  <c r="L3" i="57"/>
  <c r="M23" i="57"/>
  <c r="G23" i="63"/>
  <c r="Q16" i="64"/>
  <c r="S16" i="63"/>
  <c r="P23" i="56"/>
  <c r="M3" i="56"/>
  <c r="L23" i="58"/>
  <c r="K3" i="58"/>
  <c r="J3" i="59"/>
  <c r="K23" i="59"/>
  <c r="N18" i="68"/>
  <c r="G18" i="69"/>
  <c r="P18" i="68"/>
  <c r="W18" i="67"/>
  <c r="Y18" i="67" s="1"/>
  <c r="I23" i="61"/>
  <c r="H3" i="61"/>
  <c r="U3" i="48"/>
  <c r="V23" i="48"/>
  <c r="V3" i="48" s="1"/>
  <c r="Q3" i="52"/>
  <c r="R23" i="52"/>
  <c r="S3" i="50"/>
  <c r="T23" i="50"/>
  <c r="S23" i="51"/>
  <c r="R3" i="51"/>
  <c r="Q23" i="53"/>
  <c r="P3" i="53"/>
  <c r="M3" i="54"/>
  <c r="P23" i="54"/>
  <c r="U23" i="49"/>
  <c r="T3" i="49"/>
  <c r="T23" i="29"/>
  <c r="S3" i="29"/>
  <c r="C17" i="36"/>
  <c r="P56" i="54" l="1"/>
  <c r="T56" i="54" s="1"/>
  <c r="AB38" i="54" s="1"/>
  <c r="S14" i="36"/>
  <c r="P53" i="52"/>
  <c r="T53" i="52" s="1"/>
  <c r="AB35" i="52" s="1"/>
  <c r="P57" i="54"/>
  <c r="T57" i="54" s="1"/>
  <c r="AB39" i="54" s="1"/>
  <c r="J12" i="36"/>
  <c r="U14" i="36"/>
  <c r="AC36" i="56"/>
  <c r="AC37" i="56" s="1"/>
  <c r="AC38" i="56" s="1"/>
  <c r="AC36" i="57" s="1"/>
  <c r="AC37" i="57" s="1"/>
  <c r="AC38" i="57" s="1"/>
  <c r="AC39" i="54"/>
  <c r="R53" i="53"/>
  <c r="H14" i="36" s="1"/>
  <c r="R52" i="53"/>
  <c r="E14" i="36" s="1"/>
  <c r="AB34" i="51"/>
  <c r="G12" i="36"/>
  <c r="P52" i="52"/>
  <c r="T52" i="52" s="1"/>
  <c r="AB33" i="52"/>
  <c r="P54" i="53"/>
  <c r="T54" i="53" s="1"/>
  <c r="M13" i="36"/>
  <c r="P56" i="56"/>
  <c r="T56" i="56" s="1"/>
  <c r="AB38" i="56" s="1"/>
  <c r="P55" i="56"/>
  <c r="T55" i="56" s="1"/>
  <c r="AB37" i="56" s="1"/>
  <c r="P15" i="36"/>
  <c r="AC26" i="57"/>
  <c r="AD26" i="57" s="1"/>
  <c r="AC25" i="54"/>
  <c r="AD25" i="54" s="1"/>
  <c r="D16" i="36"/>
  <c r="A15" i="36"/>
  <c r="P58" i="54"/>
  <c r="T58" i="54" s="1"/>
  <c r="AB36" i="53"/>
  <c r="I3" i="61"/>
  <c r="J23" i="61"/>
  <c r="P18" i="69"/>
  <c r="W18" i="68"/>
  <c r="Y18" i="68" s="1"/>
  <c r="L3" i="58"/>
  <c r="M23" i="58"/>
  <c r="P3" i="56"/>
  <c r="Q23" i="56"/>
  <c r="G23" i="64"/>
  <c r="Q16" i="65"/>
  <c r="S16" i="64"/>
  <c r="P23" i="57"/>
  <c r="M3" i="57"/>
  <c r="J3" i="60"/>
  <c r="K23" i="60"/>
  <c r="I23" i="62"/>
  <c r="H3" i="62"/>
  <c r="N18" i="69"/>
  <c r="G18" i="70"/>
  <c r="L23" i="59"/>
  <c r="K3" i="59"/>
  <c r="G3" i="63"/>
  <c r="H23" i="63"/>
  <c r="U3" i="49"/>
  <c r="V23" i="49"/>
  <c r="V3" i="49" s="1"/>
  <c r="Q3" i="53"/>
  <c r="R23" i="53"/>
  <c r="S3" i="51"/>
  <c r="T23" i="51"/>
  <c r="Q23" i="54"/>
  <c r="P3" i="54"/>
  <c r="T3" i="50"/>
  <c r="U23" i="50"/>
  <c r="S23" i="52"/>
  <c r="R3" i="52"/>
  <c r="T3" i="29"/>
  <c r="U23" i="29"/>
  <c r="C18" i="36"/>
  <c r="S15" i="36" l="1"/>
  <c r="U15" i="36"/>
  <c r="P57" i="56"/>
  <c r="T57" i="56" s="1"/>
  <c r="AB39" i="56" s="1"/>
  <c r="J13" i="36"/>
  <c r="P53" i="53"/>
  <c r="T53" i="53" s="1"/>
  <c r="AB35" i="53" s="1"/>
  <c r="R53" i="54"/>
  <c r="H15" i="36" s="1"/>
  <c r="R52" i="54"/>
  <c r="E15" i="36" s="1"/>
  <c r="AC39" i="56"/>
  <c r="R52" i="56" s="1"/>
  <c r="E16" i="36" s="1"/>
  <c r="AB34" i="52"/>
  <c r="G13" i="36"/>
  <c r="P52" i="53"/>
  <c r="T52" i="53" s="1"/>
  <c r="AB33" i="53"/>
  <c r="P54" i="54"/>
  <c r="T54" i="54" s="1"/>
  <c r="P56" i="57"/>
  <c r="T56" i="57" s="1"/>
  <c r="AB38" i="57" s="1"/>
  <c r="S16" i="36"/>
  <c r="M14" i="36"/>
  <c r="P55" i="57"/>
  <c r="T55" i="57" s="1"/>
  <c r="AB37" i="57" s="1"/>
  <c r="P16" i="36"/>
  <c r="AC26" i="58"/>
  <c r="AD26" i="58" s="1"/>
  <c r="AC25" i="56"/>
  <c r="AD25" i="56" s="1"/>
  <c r="AC39" i="57"/>
  <c r="AC36" i="58"/>
  <c r="AC37" i="58" s="1"/>
  <c r="AC38" i="58" s="1"/>
  <c r="D17" i="36"/>
  <c r="A16" i="36"/>
  <c r="P58" i="56"/>
  <c r="T58" i="56" s="1"/>
  <c r="AB36" i="54"/>
  <c r="I23" i="63"/>
  <c r="H3" i="63"/>
  <c r="L3" i="59"/>
  <c r="M23" i="59"/>
  <c r="J23" i="62"/>
  <c r="I3" i="62"/>
  <c r="H23" i="64"/>
  <c r="G3" i="64"/>
  <c r="P18" i="70"/>
  <c r="W18" i="69"/>
  <c r="Y18" i="69" s="1"/>
  <c r="N18" i="70"/>
  <c r="G18" i="71"/>
  <c r="L23" i="60"/>
  <c r="K3" i="60"/>
  <c r="P3" i="57"/>
  <c r="Q23" i="57"/>
  <c r="Q16" i="66"/>
  <c r="G23" i="65"/>
  <c r="S16" i="65"/>
  <c r="R23" i="56"/>
  <c r="Q3" i="56"/>
  <c r="P23" i="58"/>
  <c r="M3" i="58"/>
  <c r="J3" i="61"/>
  <c r="K23" i="61"/>
  <c r="S3" i="52"/>
  <c r="T23" i="52"/>
  <c r="Q3" i="54"/>
  <c r="R23" i="54"/>
  <c r="U3" i="50"/>
  <c r="V23" i="50"/>
  <c r="V3" i="50" s="1"/>
  <c r="U23" i="51"/>
  <c r="T3" i="51"/>
  <c r="S23" i="53"/>
  <c r="R3" i="53"/>
  <c r="V23" i="29"/>
  <c r="V3" i="29" s="1"/>
  <c r="U3" i="29"/>
  <c r="C19" i="36"/>
  <c r="U16" i="36" l="1"/>
  <c r="R53" i="56"/>
  <c r="H16" i="36" s="1"/>
  <c r="P57" i="57"/>
  <c r="T57" i="57" s="1"/>
  <c r="AB39" i="57" s="1"/>
  <c r="J14" i="36"/>
  <c r="P53" i="54"/>
  <c r="T53" i="54" s="1"/>
  <c r="AB35" i="54" s="1"/>
  <c r="AB34" i="53"/>
  <c r="G14" i="36"/>
  <c r="P52" i="54"/>
  <c r="T52" i="54" s="1"/>
  <c r="AB33" i="54"/>
  <c r="P54" i="56"/>
  <c r="T54" i="56" s="1"/>
  <c r="P56" i="58"/>
  <c r="T56" i="58" s="1"/>
  <c r="AB38" i="58" s="1"/>
  <c r="S17" i="36"/>
  <c r="M15" i="36"/>
  <c r="P55" i="58"/>
  <c r="T55" i="58" s="1"/>
  <c r="AB37" i="58" s="1"/>
  <c r="P17" i="36"/>
  <c r="AC26" i="59"/>
  <c r="AD26" i="59" s="1"/>
  <c r="AC25" i="57"/>
  <c r="AD25" i="57" s="1"/>
  <c r="R52" i="57"/>
  <c r="E17" i="36" s="1"/>
  <c r="R53" i="57"/>
  <c r="H17" i="36" s="1"/>
  <c r="AC39" i="58"/>
  <c r="AC36" i="59"/>
  <c r="AC37" i="59" s="1"/>
  <c r="AC38" i="59" s="1"/>
  <c r="D18" i="36"/>
  <c r="A17" i="36"/>
  <c r="P58" i="57"/>
  <c r="T58" i="57" s="1"/>
  <c r="AB36" i="56"/>
  <c r="P3" i="58"/>
  <c r="Q23" i="58"/>
  <c r="R3" i="56"/>
  <c r="S23" i="56"/>
  <c r="G3" i="65"/>
  <c r="H23" i="65"/>
  <c r="R23" i="57"/>
  <c r="Q3" i="57"/>
  <c r="L3" i="60"/>
  <c r="M23" i="60"/>
  <c r="P18" i="71"/>
  <c r="W18" i="70"/>
  <c r="Y18" i="70" s="1"/>
  <c r="H3" i="64"/>
  <c r="I23" i="64"/>
  <c r="J3" i="62"/>
  <c r="K23" i="62"/>
  <c r="I3" i="63"/>
  <c r="J23" i="63"/>
  <c r="L23" i="61"/>
  <c r="K3" i="61"/>
  <c r="Q16" i="67"/>
  <c r="G23" i="66"/>
  <c r="S16" i="66"/>
  <c r="N18" i="71"/>
  <c r="G18" i="72"/>
  <c r="P23" i="59"/>
  <c r="M3" i="59"/>
  <c r="S3" i="53"/>
  <c r="T23" i="53"/>
  <c r="U3" i="51"/>
  <c r="V23" i="51"/>
  <c r="V3" i="51" s="1"/>
  <c r="S23" i="54"/>
  <c r="R3" i="54"/>
  <c r="T3" i="52"/>
  <c r="U23" i="52"/>
  <c r="C20" i="36"/>
  <c r="P57" i="58" l="1"/>
  <c r="T57" i="58" s="1"/>
  <c r="AB39" i="58" s="1"/>
  <c r="U17" i="36"/>
  <c r="P53" i="56"/>
  <c r="T53" i="56" s="1"/>
  <c r="AB35" i="56" s="1"/>
  <c r="J15" i="36"/>
  <c r="AB34" i="54"/>
  <c r="G15" i="36"/>
  <c r="P52" i="56"/>
  <c r="T52" i="56" s="1"/>
  <c r="P52" i="57" s="1"/>
  <c r="T52" i="57" s="1"/>
  <c r="AB33" i="56"/>
  <c r="P54" i="57"/>
  <c r="T54" i="57" s="1"/>
  <c r="S18" i="36"/>
  <c r="P56" i="59"/>
  <c r="T56" i="59" s="1"/>
  <c r="AB38" i="59" s="1"/>
  <c r="P18" i="36"/>
  <c r="P55" i="59"/>
  <c r="T55" i="59" s="1"/>
  <c r="AB37" i="59" s="1"/>
  <c r="M16" i="36"/>
  <c r="AC26" i="60"/>
  <c r="AD26" i="60" s="1"/>
  <c r="AC25" i="58"/>
  <c r="AD25" i="58" s="1"/>
  <c r="R52" i="58"/>
  <c r="E18" i="36" s="1"/>
  <c r="R53" i="58"/>
  <c r="H18" i="36" s="1"/>
  <c r="AC39" i="59"/>
  <c r="AC36" i="60"/>
  <c r="AC37" i="60" s="1"/>
  <c r="AC38" i="60" s="1"/>
  <c r="D19" i="36"/>
  <c r="A18" i="36"/>
  <c r="P58" i="58"/>
  <c r="T58" i="58" s="1"/>
  <c r="AB36" i="57"/>
  <c r="P3" i="59"/>
  <c r="Q23" i="59"/>
  <c r="H23" i="66"/>
  <c r="G3" i="66"/>
  <c r="J3" i="63"/>
  <c r="K23" i="63"/>
  <c r="L23" i="62"/>
  <c r="K3" i="62"/>
  <c r="J23" i="64"/>
  <c r="I3" i="64"/>
  <c r="P23" i="60"/>
  <c r="M3" i="60"/>
  <c r="R3" i="57"/>
  <c r="S23" i="57"/>
  <c r="N18" i="72"/>
  <c r="Q16" i="68"/>
  <c r="G23" i="67"/>
  <c r="S16" i="67"/>
  <c r="L3" i="61"/>
  <c r="M23" i="61"/>
  <c r="P18" i="72"/>
  <c r="W18" i="71"/>
  <c r="Y18" i="71" s="1"/>
  <c r="H3" i="65"/>
  <c r="I23" i="65"/>
  <c r="S3" i="56"/>
  <c r="T23" i="56"/>
  <c r="R23" i="58"/>
  <c r="Q3" i="58"/>
  <c r="S3" i="54"/>
  <c r="T23" i="54"/>
  <c r="U3" i="52"/>
  <c r="V23" i="52"/>
  <c r="V3" i="52" s="1"/>
  <c r="T3" i="53"/>
  <c r="U23" i="53"/>
  <c r="C21" i="36"/>
  <c r="U18" i="36" l="1"/>
  <c r="P57" i="59"/>
  <c r="T57" i="59" s="1"/>
  <c r="AB39" i="59" s="1"/>
  <c r="G16" i="36"/>
  <c r="AB34" i="56"/>
  <c r="J16" i="36"/>
  <c r="P53" i="57"/>
  <c r="T53" i="57" s="1"/>
  <c r="AB35" i="57" s="1"/>
  <c r="AB33" i="57"/>
  <c r="P54" i="58"/>
  <c r="T54" i="58" s="1"/>
  <c r="S19" i="36"/>
  <c r="P56" i="60"/>
  <c r="T56" i="60" s="1"/>
  <c r="AB38" i="60" s="1"/>
  <c r="M17" i="36"/>
  <c r="P55" i="60"/>
  <c r="T55" i="60" s="1"/>
  <c r="AB37" i="60" s="1"/>
  <c r="P19" i="36"/>
  <c r="AC26" i="61"/>
  <c r="AD26" i="61" s="1"/>
  <c r="AC25" i="59"/>
  <c r="AD25" i="59" s="1"/>
  <c r="AB34" i="57"/>
  <c r="P52" i="58"/>
  <c r="T52" i="58" s="1"/>
  <c r="G17" i="36"/>
  <c r="R53" i="59"/>
  <c r="H19" i="36" s="1"/>
  <c r="R52" i="59"/>
  <c r="E19" i="36" s="1"/>
  <c r="AC39" i="60"/>
  <c r="AC36" i="61"/>
  <c r="AC37" i="61" s="1"/>
  <c r="AC38" i="61" s="1"/>
  <c r="D20" i="36"/>
  <c r="A19" i="36"/>
  <c r="P58" i="59"/>
  <c r="T58" i="59" s="1"/>
  <c r="AB36" i="58"/>
  <c r="R3" i="58"/>
  <c r="S23" i="58"/>
  <c r="W18" i="72"/>
  <c r="Y18" i="72" s="1"/>
  <c r="H23" i="67"/>
  <c r="G3" i="67"/>
  <c r="S3" i="57"/>
  <c r="T23" i="57"/>
  <c r="P3" i="60"/>
  <c r="Q23" i="60"/>
  <c r="J3" i="64"/>
  <c r="K23" i="64"/>
  <c r="L3" i="62"/>
  <c r="M23" i="62"/>
  <c r="I23" i="66"/>
  <c r="H3" i="66"/>
  <c r="U23" i="56"/>
  <c r="T3" i="56"/>
  <c r="J23" i="65"/>
  <c r="I3" i="65"/>
  <c r="P23" i="61"/>
  <c r="M3" i="61"/>
  <c r="Q16" i="69"/>
  <c r="G23" i="68"/>
  <c r="S16" i="68"/>
  <c r="L23" i="63"/>
  <c r="K3" i="63"/>
  <c r="R23" i="59"/>
  <c r="Q3" i="59"/>
  <c r="U3" i="53"/>
  <c r="V23" i="53"/>
  <c r="V3" i="53" s="1"/>
  <c r="U23" i="54"/>
  <c r="T3" i="54"/>
  <c r="C22" i="36"/>
  <c r="U19" i="36" l="1"/>
  <c r="P57" i="60"/>
  <c r="T57" i="60" s="1"/>
  <c r="AB39" i="60" s="1"/>
  <c r="J17" i="36"/>
  <c r="P53" i="58"/>
  <c r="T53" i="58" s="1"/>
  <c r="AB35" i="58" s="1"/>
  <c r="AB33" i="58"/>
  <c r="P54" i="59"/>
  <c r="T54" i="59" s="1"/>
  <c r="P56" i="61"/>
  <c r="T56" i="61" s="1"/>
  <c r="AB38" i="61" s="1"/>
  <c r="S20" i="36"/>
  <c r="M18" i="36"/>
  <c r="P20" i="36"/>
  <c r="P55" i="61"/>
  <c r="T55" i="61" s="1"/>
  <c r="AB37" i="61" s="1"/>
  <c r="AC26" i="62"/>
  <c r="AD26" i="62" s="1"/>
  <c r="AC25" i="60"/>
  <c r="AD25" i="60" s="1"/>
  <c r="AC39" i="61"/>
  <c r="AC36" i="62"/>
  <c r="AC37" i="62" s="1"/>
  <c r="AC38" i="62" s="1"/>
  <c r="AB34" i="58"/>
  <c r="P52" i="59"/>
  <c r="T52" i="59" s="1"/>
  <c r="G18" i="36"/>
  <c r="R52" i="60"/>
  <c r="E20" i="36" s="1"/>
  <c r="R53" i="60"/>
  <c r="H20" i="36" s="1"/>
  <c r="D21" i="36"/>
  <c r="A20" i="36"/>
  <c r="P58" i="60"/>
  <c r="T58" i="60" s="1"/>
  <c r="AB36" i="59"/>
  <c r="R3" i="59"/>
  <c r="S23" i="59"/>
  <c r="L3" i="63"/>
  <c r="M23" i="63"/>
  <c r="G3" i="68"/>
  <c r="H23" i="68"/>
  <c r="P23" i="62"/>
  <c r="M3" i="62"/>
  <c r="L23" i="64"/>
  <c r="K3" i="64"/>
  <c r="R23" i="60"/>
  <c r="Q3" i="60"/>
  <c r="I23" i="67"/>
  <c r="H3" i="67"/>
  <c r="Q16" i="70"/>
  <c r="G23" i="69"/>
  <c r="S16" i="69"/>
  <c r="P3" i="61"/>
  <c r="Q23" i="61"/>
  <c r="J3" i="65"/>
  <c r="K23" i="65"/>
  <c r="U3" i="56"/>
  <c r="V23" i="56"/>
  <c r="V3" i="56" s="1"/>
  <c r="I3" i="66"/>
  <c r="J23" i="66"/>
  <c r="U23" i="57"/>
  <c r="T3" i="57"/>
  <c r="S3" i="58"/>
  <c r="T23" i="58"/>
  <c r="U3" i="54"/>
  <c r="V23" i="54"/>
  <c r="V3" i="54" s="1"/>
  <c r="C23" i="36"/>
  <c r="U20" i="36" l="1"/>
  <c r="P57" i="61"/>
  <c r="T57" i="61" s="1"/>
  <c r="AB39" i="61" s="1"/>
  <c r="J18" i="36"/>
  <c r="P53" i="59"/>
  <c r="T53" i="59" s="1"/>
  <c r="AB35" i="59" s="1"/>
  <c r="AB33" i="59"/>
  <c r="P54" i="60"/>
  <c r="T54" i="60" s="1"/>
  <c r="S21" i="36"/>
  <c r="P56" i="62"/>
  <c r="T56" i="62" s="1"/>
  <c r="AB38" i="62" s="1"/>
  <c r="P21" i="36"/>
  <c r="M19" i="36"/>
  <c r="P55" i="62"/>
  <c r="T55" i="62" s="1"/>
  <c r="AB37" i="62" s="1"/>
  <c r="AC26" i="63"/>
  <c r="AD26" i="63" s="1"/>
  <c r="AC25" i="61"/>
  <c r="AD25" i="61" s="1"/>
  <c r="R53" i="61"/>
  <c r="H21" i="36" s="1"/>
  <c r="R52" i="61"/>
  <c r="E21" i="36" s="1"/>
  <c r="AB34" i="59"/>
  <c r="P52" i="60"/>
  <c r="T52" i="60" s="1"/>
  <c r="G19" i="36"/>
  <c r="AC39" i="62"/>
  <c r="AC36" i="63"/>
  <c r="AC37" i="63" s="1"/>
  <c r="AC38" i="63" s="1"/>
  <c r="D22" i="36"/>
  <c r="A21" i="36"/>
  <c r="P58" i="61"/>
  <c r="T58" i="61" s="1"/>
  <c r="AB36" i="60"/>
  <c r="U23" i="58"/>
  <c r="T3" i="58"/>
  <c r="J3" i="66"/>
  <c r="K23" i="66"/>
  <c r="L23" i="65"/>
  <c r="K3" i="65"/>
  <c r="Q16" i="71"/>
  <c r="G23" i="70"/>
  <c r="S16" i="70"/>
  <c r="R3" i="60"/>
  <c r="S23" i="60"/>
  <c r="L3" i="64"/>
  <c r="M23" i="64"/>
  <c r="P3" i="62"/>
  <c r="Q23" i="62"/>
  <c r="R23" i="61"/>
  <c r="Q3" i="61"/>
  <c r="U3" i="57"/>
  <c r="V23" i="57"/>
  <c r="V3" i="57" s="1"/>
  <c r="G3" i="69"/>
  <c r="H23" i="69"/>
  <c r="I3" i="67"/>
  <c r="J23" i="67"/>
  <c r="I23" i="68"/>
  <c r="H3" i="68"/>
  <c r="P23" i="63"/>
  <c r="M3" i="63"/>
  <c r="S3" i="59"/>
  <c r="T23" i="59"/>
  <c r="C24" i="36"/>
  <c r="U21" i="36" l="1"/>
  <c r="P57" i="62"/>
  <c r="T57" i="62" s="1"/>
  <c r="AB39" i="62" s="1"/>
  <c r="J19" i="36"/>
  <c r="P53" i="60"/>
  <c r="T53" i="60" s="1"/>
  <c r="AB35" i="60" s="1"/>
  <c r="AB33" i="60"/>
  <c r="P54" i="61"/>
  <c r="T54" i="61" s="1"/>
  <c r="P56" i="63"/>
  <c r="T56" i="63" s="1"/>
  <c r="AB38" i="63" s="1"/>
  <c r="S22" i="36"/>
  <c r="M20" i="36"/>
  <c r="P55" i="63"/>
  <c r="T55" i="63" s="1"/>
  <c r="AB37" i="63" s="1"/>
  <c r="P22" i="36"/>
  <c r="AC26" i="64"/>
  <c r="AD26" i="64" s="1"/>
  <c r="AC25" i="62"/>
  <c r="AD25" i="62" s="1"/>
  <c r="AC39" i="63"/>
  <c r="AC36" i="64"/>
  <c r="AC37" i="64" s="1"/>
  <c r="AC38" i="64" s="1"/>
  <c r="AB34" i="60"/>
  <c r="G20" i="36"/>
  <c r="P52" i="61"/>
  <c r="T52" i="61" s="1"/>
  <c r="R52" i="62"/>
  <c r="E22" i="36" s="1"/>
  <c r="R53" i="62"/>
  <c r="H22" i="36" s="1"/>
  <c r="D23" i="36"/>
  <c r="A22" i="36"/>
  <c r="P58" i="62"/>
  <c r="T58" i="62" s="1"/>
  <c r="AB36" i="61"/>
  <c r="P3" i="63"/>
  <c r="Q23" i="63"/>
  <c r="I3" i="68"/>
  <c r="J23" i="68"/>
  <c r="R3" i="61"/>
  <c r="S23" i="61"/>
  <c r="Q16" i="72"/>
  <c r="G23" i="71"/>
  <c r="S16" i="71"/>
  <c r="L3" i="65"/>
  <c r="M23" i="65"/>
  <c r="U3" i="58"/>
  <c r="V23" i="58"/>
  <c r="V3" i="58" s="1"/>
  <c r="U23" i="59"/>
  <c r="T3" i="59"/>
  <c r="J3" i="67"/>
  <c r="K23" i="67"/>
  <c r="H3" i="69"/>
  <c r="I23" i="69"/>
  <c r="R23" i="62"/>
  <c r="Q3" i="62"/>
  <c r="P23" i="64"/>
  <c r="M3" i="64"/>
  <c r="S3" i="60"/>
  <c r="T23" i="60"/>
  <c r="H23" i="70"/>
  <c r="G3" i="70"/>
  <c r="L23" i="66"/>
  <c r="K3" i="66"/>
  <c r="C25" i="36"/>
  <c r="P57" i="63" l="1"/>
  <c r="T57" i="63" s="1"/>
  <c r="AB39" i="63" s="1"/>
  <c r="U22" i="36"/>
  <c r="J20" i="36"/>
  <c r="P53" i="61"/>
  <c r="T53" i="61" s="1"/>
  <c r="AB35" i="61" s="1"/>
  <c r="AB33" i="61"/>
  <c r="P54" i="62"/>
  <c r="T54" i="62" s="1"/>
  <c r="S23" i="36"/>
  <c r="P56" i="64"/>
  <c r="T56" i="64" s="1"/>
  <c r="AB38" i="64" s="1"/>
  <c r="M21" i="36"/>
  <c r="P55" i="64"/>
  <c r="T55" i="64" s="1"/>
  <c r="AB37" i="64" s="1"/>
  <c r="P23" i="36"/>
  <c r="AC26" i="65"/>
  <c r="AD26" i="65" s="1"/>
  <c r="AC25" i="63"/>
  <c r="AD25" i="63" s="1"/>
  <c r="AC39" i="64"/>
  <c r="AC36" i="65"/>
  <c r="AC37" i="65" s="1"/>
  <c r="AC38" i="65" s="1"/>
  <c r="R52" i="63"/>
  <c r="E23" i="36" s="1"/>
  <c r="R53" i="63"/>
  <c r="H23" i="36" s="1"/>
  <c r="AB34" i="61"/>
  <c r="P52" i="62"/>
  <c r="T52" i="62" s="1"/>
  <c r="G21" i="36"/>
  <c r="D24" i="36"/>
  <c r="A23" i="36"/>
  <c r="P58" i="63"/>
  <c r="T58" i="63" s="1"/>
  <c r="AB36" i="62"/>
  <c r="L3" i="66"/>
  <c r="M23" i="66"/>
  <c r="H3" i="70"/>
  <c r="I23" i="70"/>
  <c r="U23" i="60"/>
  <c r="T3" i="60"/>
  <c r="J23" i="69"/>
  <c r="I3" i="69"/>
  <c r="L23" i="67"/>
  <c r="K3" i="67"/>
  <c r="P23" i="65"/>
  <c r="M3" i="65"/>
  <c r="G23" i="72"/>
  <c r="S16" i="72"/>
  <c r="P3" i="64"/>
  <c r="Q23" i="64"/>
  <c r="R3" i="62"/>
  <c r="S23" i="62"/>
  <c r="U3" i="59"/>
  <c r="V23" i="59"/>
  <c r="V3" i="59" s="1"/>
  <c r="H23" i="71"/>
  <c r="G3" i="71"/>
  <c r="S3" i="61"/>
  <c r="T23" i="61"/>
  <c r="J3" i="68"/>
  <c r="K23" i="68"/>
  <c r="R23" i="63"/>
  <c r="Q3" i="63"/>
  <c r="C26" i="36"/>
  <c r="U23" i="36" l="1"/>
  <c r="P57" i="64"/>
  <c r="T57" i="64" s="1"/>
  <c r="AB39" i="64" s="1"/>
  <c r="J21" i="36"/>
  <c r="P53" i="62"/>
  <c r="T53" i="62" s="1"/>
  <c r="AB35" i="62" s="1"/>
  <c r="AB33" i="62"/>
  <c r="P54" i="63"/>
  <c r="T54" i="63" s="1"/>
  <c r="S24" i="36"/>
  <c r="P56" i="65"/>
  <c r="T56" i="65" s="1"/>
  <c r="AB38" i="65" s="1"/>
  <c r="M22" i="36"/>
  <c r="P55" i="65"/>
  <c r="T55" i="65" s="1"/>
  <c r="AB37" i="65" s="1"/>
  <c r="P24" i="36"/>
  <c r="AC26" i="66"/>
  <c r="AD26" i="66" s="1"/>
  <c r="AC25" i="64"/>
  <c r="AD25" i="64" s="1"/>
  <c r="R52" i="64"/>
  <c r="E24" i="36" s="1"/>
  <c r="R53" i="64"/>
  <c r="H24" i="36" s="1"/>
  <c r="AC39" i="65"/>
  <c r="AC36" i="66"/>
  <c r="AC37" i="66" s="1"/>
  <c r="AC38" i="66" s="1"/>
  <c r="AB34" i="62"/>
  <c r="P52" i="63"/>
  <c r="T52" i="63" s="1"/>
  <c r="G22" i="36"/>
  <c r="D25" i="36"/>
  <c r="A24" i="36"/>
  <c r="P58" i="64"/>
  <c r="T58" i="64" s="1"/>
  <c r="AB36" i="63"/>
  <c r="L23" i="68"/>
  <c r="K3" i="68"/>
  <c r="U23" i="61"/>
  <c r="T3" i="61"/>
  <c r="S3" i="62"/>
  <c r="T23" i="62"/>
  <c r="R23" i="64"/>
  <c r="Q3" i="64"/>
  <c r="R3" i="63"/>
  <c r="S23" i="63"/>
  <c r="H3" i="71"/>
  <c r="I23" i="71"/>
  <c r="P3" i="65"/>
  <c r="Q23" i="65"/>
  <c r="L3" i="67"/>
  <c r="M23" i="67"/>
  <c r="J3" i="69"/>
  <c r="K23" i="69"/>
  <c r="U3" i="60"/>
  <c r="V23" i="60"/>
  <c r="V3" i="60" s="1"/>
  <c r="G3" i="72"/>
  <c r="H23" i="72"/>
  <c r="J23" i="70"/>
  <c r="I3" i="70"/>
  <c r="P23" i="66"/>
  <c r="M3" i="66"/>
  <c r="C27" i="36"/>
  <c r="P57" i="65" l="1"/>
  <c r="T57" i="65" s="1"/>
  <c r="AB39" i="65" s="1"/>
  <c r="U24" i="36"/>
  <c r="J22" i="36"/>
  <c r="P53" i="63"/>
  <c r="T53" i="63" s="1"/>
  <c r="AB35" i="63" s="1"/>
  <c r="AB33" i="63"/>
  <c r="P54" i="64"/>
  <c r="T54" i="64" s="1"/>
  <c r="S25" i="36"/>
  <c r="P56" i="66"/>
  <c r="T56" i="66" s="1"/>
  <c r="AB38" i="66" s="1"/>
  <c r="M23" i="36"/>
  <c r="P55" i="66"/>
  <c r="T55" i="66" s="1"/>
  <c r="AB37" i="66" s="1"/>
  <c r="P25" i="36"/>
  <c r="AC26" i="67"/>
  <c r="AD26" i="67" s="1"/>
  <c r="AC25" i="65"/>
  <c r="AD25" i="65" s="1"/>
  <c r="R52" i="65"/>
  <c r="E25" i="36" s="1"/>
  <c r="R53" i="65"/>
  <c r="H25" i="36" s="1"/>
  <c r="AC39" i="66"/>
  <c r="AC36" i="67"/>
  <c r="AC37" i="67" s="1"/>
  <c r="AC38" i="67" s="1"/>
  <c r="AB34" i="63"/>
  <c r="G23" i="36"/>
  <c r="P52" i="64"/>
  <c r="T52" i="64" s="1"/>
  <c r="D26" i="36"/>
  <c r="A25" i="36"/>
  <c r="P58" i="65"/>
  <c r="T58" i="65" s="1"/>
  <c r="AB36" i="64"/>
  <c r="H3" i="72"/>
  <c r="I23" i="72"/>
  <c r="R3" i="64"/>
  <c r="S23" i="64"/>
  <c r="U3" i="61"/>
  <c r="V23" i="61"/>
  <c r="V3" i="61" s="1"/>
  <c r="L3" i="68"/>
  <c r="M23" i="68"/>
  <c r="P3" i="66"/>
  <c r="Q23" i="66"/>
  <c r="J3" i="70"/>
  <c r="K23" i="70"/>
  <c r="L23" i="69"/>
  <c r="K3" i="69"/>
  <c r="P23" i="67"/>
  <c r="M3" i="67"/>
  <c r="R23" i="65"/>
  <c r="Q3" i="65"/>
  <c r="J23" i="71"/>
  <c r="I3" i="71"/>
  <c r="S3" i="63"/>
  <c r="T23" i="63"/>
  <c r="U23" i="62"/>
  <c r="T3" i="62"/>
  <c r="C28" i="36"/>
  <c r="U25" i="36" l="1"/>
  <c r="P57" i="66"/>
  <c r="T57" i="66" s="1"/>
  <c r="AB39" i="66" s="1"/>
  <c r="J23" i="36"/>
  <c r="P53" i="64"/>
  <c r="T53" i="64" s="1"/>
  <c r="AB35" i="64" s="1"/>
  <c r="AB33" i="64"/>
  <c r="P54" i="65"/>
  <c r="T54" i="65" s="1"/>
  <c r="P56" i="67"/>
  <c r="T56" i="67" s="1"/>
  <c r="AB38" i="67" s="1"/>
  <c r="S26" i="36"/>
  <c r="M24" i="36"/>
  <c r="P26" i="36"/>
  <c r="P55" i="67"/>
  <c r="T55" i="67" s="1"/>
  <c r="AB37" i="67" s="1"/>
  <c r="AC26" i="68"/>
  <c r="AD26" i="68" s="1"/>
  <c r="AC25" i="66"/>
  <c r="AD25" i="66" s="1"/>
  <c r="R52" i="66"/>
  <c r="E26" i="36" s="1"/>
  <c r="R53" i="66"/>
  <c r="H26" i="36" s="1"/>
  <c r="AB34" i="64"/>
  <c r="P52" i="65"/>
  <c r="T52" i="65" s="1"/>
  <c r="G24" i="36"/>
  <c r="AC39" i="67"/>
  <c r="AC36" i="68"/>
  <c r="AC37" i="68" s="1"/>
  <c r="AC38" i="68" s="1"/>
  <c r="D27" i="36"/>
  <c r="A26" i="36"/>
  <c r="P58" i="66"/>
  <c r="T58" i="66" s="1"/>
  <c r="AB36" i="65"/>
  <c r="U23" i="63"/>
  <c r="T3" i="63"/>
  <c r="L23" i="70"/>
  <c r="K3" i="70"/>
  <c r="R23" i="66"/>
  <c r="Q3" i="66"/>
  <c r="P23" i="68"/>
  <c r="M3" i="68"/>
  <c r="S3" i="64"/>
  <c r="T23" i="64"/>
  <c r="U3" i="62"/>
  <c r="V23" i="62"/>
  <c r="V3" i="62" s="1"/>
  <c r="J3" i="71"/>
  <c r="K23" i="71"/>
  <c r="R3" i="65"/>
  <c r="S23" i="65"/>
  <c r="P3" i="67"/>
  <c r="Q23" i="67"/>
  <c r="L3" i="69"/>
  <c r="M23" i="69"/>
  <c r="J23" i="72"/>
  <c r="I3" i="72"/>
  <c r="C29" i="36"/>
  <c r="P57" i="67" l="1"/>
  <c r="T57" i="67" s="1"/>
  <c r="AB39" i="67" s="1"/>
  <c r="U26" i="36"/>
  <c r="J24" i="36"/>
  <c r="P53" i="65"/>
  <c r="T53" i="65" s="1"/>
  <c r="AB35" i="65" s="1"/>
  <c r="AB33" i="65"/>
  <c r="P54" i="66"/>
  <c r="T54" i="66" s="1"/>
  <c r="S27" i="36"/>
  <c r="P56" i="68"/>
  <c r="T56" i="68" s="1"/>
  <c r="AB38" i="68" s="1"/>
  <c r="M25" i="36"/>
  <c r="P55" i="68"/>
  <c r="T55" i="68" s="1"/>
  <c r="AB37" i="68" s="1"/>
  <c r="P27" i="36"/>
  <c r="AC26" i="69"/>
  <c r="AD26" i="69" s="1"/>
  <c r="AC25" i="67"/>
  <c r="AD25" i="67" s="1"/>
  <c r="AC39" i="68"/>
  <c r="AC36" i="69"/>
  <c r="AC37" i="69" s="1"/>
  <c r="AC38" i="69" s="1"/>
  <c r="AB34" i="65"/>
  <c r="G25" i="36"/>
  <c r="P52" i="66"/>
  <c r="T52" i="66" s="1"/>
  <c r="R53" i="67"/>
  <c r="H27" i="36" s="1"/>
  <c r="R52" i="67"/>
  <c r="E27" i="36" s="1"/>
  <c r="D28" i="36"/>
  <c r="A27" i="36"/>
  <c r="P58" i="67"/>
  <c r="T58" i="67" s="1"/>
  <c r="AB36" i="66"/>
  <c r="P23" i="69"/>
  <c r="M3" i="69"/>
  <c r="R23" i="67"/>
  <c r="Q3" i="67"/>
  <c r="S3" i="65"/>
  <c r="T23" i="65"/>
  <c r="L23" i="71"/>
  <c r="K3" i="71"/>
  <c r="P3" i="68"/>
  <c r="Q23" i="68"/>
  <c r="R3" i="66"/>
  <c r="S23" i="66"/>
  <c r="L3" i="70"/>
  <c r="M23" i="70"/>
  <c r="U3" i="63"/>
  <c r="V23" i="63"/>
  <c r="V3" i="63" s="1"/>
  <c r="J3" i="72"/>
  <c r="K23" i="72"/>
  <c r="U23" i="64"/>
  <c r="T3" i="64"/>
  <c r="C30" i="36"/>
  <c r="U27" i="36" l="1"/>
  <c r="P57" i="68"/>
  <c r="T57" i="68" s="1"/>
  <c r="AB39" i="68" s="1"/>
  <c r="J25" i="36"/>
  <c r="P53" i="66"/>
  <c r="T53" i="66" s="1"/>
  <c r="AB35" i="66" s="1"/>
  <c r="AB33" i="66"/>
  <c r="P54" i="67"/>
  <c r="T54" i="67" s="1"/>
  <c r="P56" i="69"/>
  <c r="T56" i="69" s="1"/>
  <c r="AB38" i="69" s="1"/>
  <c r="S28" i="36"/>
  <c r="M26" i="36"/>
  <c r="P55" i="69"/>
  <c r="T55" i="69" s="1"/>
  <c r="AB37" i="69" s="1"/>
  <c r="P28" i="36"/>
  <c r="AC26" i="70"/>
  <c r="AD26" i="70" s="1"/>
  <c r="AC25" i="68"/>
  <c r="AD25" i="68" s="1"/>
  <c r="AC39" i="69"/>
  <c r="AC36" i="70"/>
  <c r="AC37" i="70" s="1"/>
  <c r="AC38" i="70" s="1"/>
  <c r="R53" i="68"/>
  <c r="H28" i="36" s="1"/>
  <c r="R52" i="68"/>
  <c r="E28" i="36" s="1"/>
  <c r="D29" i="36"/>
  <c r="A28" i="36"/>
  <c r="AB34" i="66"/>
  <c r="G26" i="36"/>
  <c r="P52" i="67"/>
  <c r="T52" i="67" s="1"/>
  <c r="P58" i="68"/>
  <c r="T58" i="68" s="1"/>
  <c r="AB36" i="67"/>
  <c r="L23" i="72"/>
  <c r="K3" i="72"/>
  <c r="P23" i="70"/>
  <c r="M3" i="70"/>
  <c r="S3" i="66"/>
  <c r="T23" i="66"/>
  <c r="R23" i="68"/>
  <c r="Q3" i="68"/>
  <c r="L3" i="71"/>
  <c r="M23" i="71"/>
  <c r="R3" i="67"/>
  <c r="S23" i="67"/>
  <c r="P3" i="69"/>
  <c r="Q23" i="69"/>
  <c r="U3" i="64"/>
  <c r="V23" i="64"/>
  <c r="V3" i="64" s="1"/>
  <c r="U23" i="65"/>
  <c r="T3" i="65"/>
  <c r="C31" i="36"/>
  <c r="P57" i="69" l="1"/>
  <c r="T57" i="69" s="1"/>
  <c r="AB39" i="69" s="1"/>
  <c r="U28" i="36"/>
  <c r="P53" i="67"/>
  <c r="T53" i="67" s="1"/>
  <c r="AB35" i="67" s="1"/>
  <c r="J26" i="36"/>
  <c r="AB33" i="67"/>
  <c r="P54" i="68"/>
  <c r="T54" i="68" s="1"/>
  <c r="P56" i="70"/>
  <c r="T56" i="70" s="1"/>
  <c r="AB38" i="70" s="1"/>
  <c r="S29" i="36"/>
  <c r="M27" i="36"/>
  <c r="P55" i="70"/>
  <c r="T55" i="70" s="1"/>
  <c r="AB37" i="70" s="1"/>
  <c r="P29" i="36"/>
  <c r="AC26" i="71"/>
  <c r="AD26" i="71" s="1"/>
  <c r="AC25" i="69"/>
  <c r="AD25" i="69" s="1"/>
  <c r="AB34" i="67"/>
  <c r="P52" i="68"/>
  <c r="T52" i="68" s="1"/>
  <c r="G27" i="36"/>
  <c r="R52" i="69"/>
  <c r="E29" i="36" s="1"/>
  <c r="R53" i="69"/>
  <c r="H29" i="36" s="1"/>
  <c r="AC39" i="70"/>
  <c r="AC36" i="71"/>
  <c r="AC37" i="71" s="1"/>
  <c r="AC38" i="71" s="1"/>
  <c r="D30" i="36"/>
  <c r="A29" i="36"/>
  <c r="P58" i="69"/>
  <c r="T58" i="69" s="1"/>
  <c r="AB36" i="68"/>
  <c r="U3" i="65"/>
  <c r="V23" i="65"/>
  <c r="V3" i="65" s="1"/>
  <c r="R3" i="68"/>
  <c r="S23" i="68"/>
  <c r="P3" i="70"/>
  <c r="Q23" i="70"/>
  <c r="L3" i="72"/>
  <c r="M23" i="72"/>
  <c r="R23" i="69"/>
  <c r="Q3" i="69"/>
  <c r="S3" i="67"/>
  <c r="T23" i="67"/>
  <c r="P23" i="71"/>
  <c r="M3" i="71"/>
  <c r="U23" i="66"/>
  <c r="T3" i="66"/>
  <c r="C32" i="36"/>
  <c r="A32" i="36" s="1"/>
  <c r="P57" i="70" l="1"/>
  <c r="T57" i="70" s="1"/>
  <c r="AB39" i="70" s="1"/>
  <c r="U29" i="36"/>
  <c r="J27" i="36"/>
  <c r="P53" i="68"/>
  <c r="T53" i="68" s="1"/>
  <c r="AB35" i="68" s="1"/>
  <c r="AB33" i="68"/>
  <c r="P54" i="69"/>
  <c r="T54" i="69" s="1"/>
  <c r="S30" i="36"/>
  <c r="P56" i="71"/>
  <c r="T56" i="71" s="1"/>
  <c r="AB38" i="71" s="1"/>
  <c r="M28" i="36"/>
  <c r="P55" i="71"/>
  <c r="T55" i="71" s="1"/>
  <c r="AB37" i="71" s="1"/>
  <c r="P30" i="36"/>
  <c r="AC26" i="72"/>
  <c r="AD26" i="72" s="1"/>
  <c r="AC25" i="70"/>
  <c r="AD25" i="70" s="1"/>
  <c r="AB34" i="68"/>
  <c r="G28" i="36"/>
  <c r="P52" i="69"/>
  <c r="T52" i="69" s="1"/>
  <c r="AC39" i="71"/>
  <c r="AC36" i="72"/>
  <c r="AC37" i="72" s="1"/>
  <c r="AC38" i="72" s="1"/>
  <c r="R53" i="70"/>
  <c r="H30" i="36" s="1"/>
  <c r="R52" i="70"/>
  <c r="E30" i="36" s="1"/>
  <c r="D31" i="36"/>
  <c r="A30" i="36"/>
  <c r="P58" i="70"/>
  <c r="T58" i="70" s="1"/>
  <c r="AB36" i="69"/>
  <c r="U3" i="66"/>
  <c r="V23" i="66"/>
  <c r="V3" i="66" s="1"/>
  <c r="P3" i="71"/>
  <c r="Q23" i="71"/>
  <c r="R3" i="69"/>
  <c r="S23" i="69"/>
  <c r="U23" i="67"/>
  <c r="T3" i="67"/>
  <c r="P23" i="72"/>
  <c r="M3" i="72"/>
  <c r="R23" i="70"/>
  <c r="Q3" i="70"/>
  <c r="S3" i="68"/>
  <c r="T23" i="68"/>
  <c r="P57" i="71" l="1"/>
  <c r="T57" i="71" s="1"/>
  <c r="AB39" i="71" s="1"/>
  <c r="U30" i="36"/>
  <c r="J28" i="36"/>
  <c r="P53" i="69"/>
  <c r="T53" i="69" s="1"/>
  <c r="AB35" i="69" s="1"/>
  <c r="AB33" i="69"/>
  <c r="P54" i="70"/>
  <c r="T54" i="70" s="1"/>
  <c r="P56" i="72"/>
  <c r="T56" i="72" s="1"/>
  <c r="AB38" i="72" s="1"/>
  <c r="S31" i="36"/>
  <c r="M29" i="36"/>
  <c r="P55" i="72"/>
  <c r="T55" i="72" s="1"/>
  <c r="AB37" i="72" s="1"/>
  <c r="P31" i="36"/>
  <c r="AC25" i="71"/>
  <c r="AD25" i="71" s="1"/>
  <c r="AB34" i="69"/>
  <c r="G29" i="36"/>
  <c r="P52" i="70"/>
  <c r="T52" i="70" s="1"/>
  <c r="AC39" i="72"/>
  <c r="R52" i="71"/>
  <c r="E31" i="36" s="1"/>
  <c r="R53" i="71"/>
  <c r="H31" i="36" s="1"/>
  <c r="D32" i="36"/>
  <c r="A31" i="36"/>
  <c r="P58" i="71"/>
  <c r="T58" i="71" s="1"/>
  <c r="AB36" i="70"/>
  <c r="U23" i="68"/>
  <c r="T3" i="68"/>
  <c r="R23" i="71"/>
  <c r="Q3" i="71"/>
  <c r="R3" i="70"/>
  <c r="S23" i="70"/>
  <c r="P3" i="72"/>
  <c r="Q23" i="72"/>
  <c r="U3" i="67"/>
  <c r="V23" i="67"/>
  <c r="V3" i="67" s="1"/>
  <c r="S3" i="69"/>
  <c r="T23" i="69"/>
  <c r="P57" i="72" l="1"/>
  <c r="T57" i="72" s="1"/>
  <c r="AB39" i="72" s="1"/>
  <c r="U31" i="36"/>
  <c r="P53" i="70"/>
  <c r="T53" i="70" s="1"/>
  <c r="AB35" i="70" s="1"/>
  <c r="J29" i="36"/>
  <c r="AB33" i="70"/>
  <c r="P54" i="71"/>
  <c r="T54" i="71" s="1"/>
  <c r="S32" i="36"/>
  <c r="M30" i="36"/>
  <c r="P32" i="36"/>
  <c r="AC25" i="72"/>
  <c r="AD25" i="72" s="1"/>
  <c r="R52" i="72"/>
  <c r="E32" i="36" s="1"/>
  <c r="E33" i="36" s="1"/>
  <c r="R53" i="72"/>
  <c r="H32" i="36" s="1"/>
  <c r="AB34" i="70"/>
  <c r="G30" i="36"/>
  <c r="P52" i="71"/>
  <c r="T52" i="71" s="1"/>
  <c r="P58" i="72"/>
  <c r="T58" i="72" s="1"/>
  <c r="AB36" i="71"/>
  <c r="U23" i="69"/>
  <c r="T3" i="69"/>
  <c r="R23" i="72"/>
  <c r="Q3" i="72"/>
  <c r="S3" i="70"/>
  <c r="T23" i="70"/>
  <c r="R3" i="71"/>
  <c r="S23" i="71"/>
  <c r="U3" i="68"/>
  <c r="V23" i="68"/>
  <c r="V3" i="68" s="1"/>
  <c r="U32" i="36" l="1"/>
  <c r="J30" i="36"/>
  <c r="P53" i="71"/>
  <c r="T53" i="71" s="1"/>
  <c r="AB35" i="71" s="1"/>
  <c r="AB33" i="71"/>
  <c r="P54" i="72"/>
  <c r="T54" i="72" s="1"/>
  <c r="AB33" i="72" s="1"/>
  <c r="M31" i="36"/>
  <c r="H33" i="36"/>
  <c r="AB34" i="71"/>
  <c r="G31" i="36"/>
  <c r="P52" i="72"/>
  <c r="T52" i="72" s="1"/>
  <c r="AB36" i="72"/>
  <c r="S3" i="71"/>
  <c r="T23" i="71"/>
  <c r="R3" i="72"/>
  <c r="S23" i="72"/>
  <c r="U3" i="69"/>
  <c r="V23" i="69"/>
  <c r="V3" i="69" s="1"/>
  <c r="U23" i="70"/>
  <c r="T3" i="70"/>
  <c r="J31" i="36" l="1"/>
  <c r="P53" i="72"/>
  <c r="T53" i="72" s="1"/>
  <c r="AB35" i="72" s="1"/>
  <c r="M32" i="36"/>
  <c r="AB34" i="72"/>
  <c r="G32" i="36"/>
  <c r="S3" i="72"/>
  <c r="T23" i="72"/>
  <c r="U23" i="71"/>
  <c r="T3" i="71"/>
  <c r="U3" i="70"/>
  <c r="V23" i="70"/>
  <c r="V3" i="70" s="1"/>
  <c r="J32" i="36" l="1"/>
  <c r="Q61" i="71" s="1"/>
  <c r="G34" i="36"/>
  <c r="G35" i="36"/>
  <c r="Q60" i="52"/>
  <c r="Q60" i="61"/>
  <c r="Q60" i="69"/>
  <c r="Q60" i="51"/>
  <c r="Q60" i="60"/>
  <c r="Q60" i="68"/>
  <c r="Q60" i="50"/>
  <c r="Q60" i="59"/>
  <c r="Q60" i="67"/>
  <c r="Q60" i="53"/>
  <c r="Q60" i="49"/>
  <c r="Q60" i="58"/>
  <c r="Q60" i="66"/>
  <c r="Q60" i="48"/>
  <c r="Q60" i="57"/>
  <c r="Q60" i="65"/>
  <c r="Q60" i="29"/>
  <c r="Q60" i="70"/>
  <c r="Q60" i="42"/>
  <c r="Q60" i="56"/>
  <c r="Q60" i="64"/>
  <c r="Q60" i="72"/>
  <c r="Q60" i="54"/>
  <c r="Q60" i="63"/>
  <c r="Q60" i="71"/>
  <c r="Q60" i="62"/>
  <c r="U23" i="72"/>
  <c r="T3" i="72"/>
  <c r="U3" i="71"/>
  <c r="V23" i="71"/>
  <c r="V3" i="71" s="1"/>
  <c r="Q61" i="53" l="1"/>
  <c r="Q61" i="60"/>
  <c r="Q61" i="58"/>
  <c r="Q61" i="70"/>
  <c r="Q61" i="66"/>
  <c r="Q61" i="50"/>
  <c r="Q61" i="52"/>
  <c r="Q61" i="65"/>
  <c r="Q61" i="61"/>
  <c r="Q61" i="29"/>
  <c r="Q61" i="69"/>
  <c r="Q61" i="54"/>
  <c r="Q61" i="62"/>
  <c r="Q61" i="48"/>
  <c r="Q61" i="57"/>
  <c r="Q61" i="67"/>
  <c r="Q61" i="64"/>
  <c r="Q61" i="63"/>
  <c r="Q61" i="68"/>
  <c r="Q61" i="59"/>
  <c r="Q61" i="56"/>
  <c r="Q61" i="72"/>
  <c r="Q61" i="42"/>
  <c r="Q61" i="49"/>
  <c r="Q61" i="51"/>
  <c r="Q62" i="51"/>
  <c r="U3" i="72"/>
  <c r="V23" i="72"/>
  <c r="V3" i="72" s="1"/>
  <c r="Q62" i="52" l="1"/>
  <c r="Q62" i="53"/>
  <c r="Q62" i="70"/>
  <c r="Q62" i="68"/>
  <c r="Q62" i="64"/>
  <c r="Q62" i="62"/>
  <c r="Q62" i="63"/>
  <c r="Q62" i="72"/>
  <c r="Q62" i="60"/>
  <c r="Q62" i="56"/>
  <c r="Q62" i="29"/>
  <c r="Q62" i="54"/>
  <c r="Q62" i="71"/>
  <c r="Q62" i="61"/>
  <c r="Q62" i="69"/>
  <c r="Q62" i="50"/>
  <c r="Q62" i="67"/>
  <c r="Q62" i="49"/>
  <c r="Q62" i="58"/>
  <c r="Q62" i="66"/>
  <c r="Q62" i="42"/>
  <c r="Q62" i="59"/>
  <c r="Q62" i="48"/>
  <c r="Q62" i="57"/>
  <c r="Q62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</author>
  </authors>
  <commentList>
    <comment ref="A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Normally for full time employees:
4 for 1-2 years of service
6 for 3 to 14 years
8 for 15+ years</t>
        </r>
      </text>
    </comment>
    <comment ref="A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your sick leave earning rate.  This is normally 4 for full time employees.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1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Employee shows hours scheduled each day.  For GS employees scheduled between 6 pm - 6 am, hours between 6 am - 6 pm bust be entered first, then hours between 6pm-6am followed by "N" must be entered in the lower portion of the block.  For WG employees for whom a majority of their scheduled hours fall between 3pm and midnight, the hours scheduled must be entered followed by "N1."  For WG employees for whom a majority of their scheduled hours fall between 11pm and 8am, the hours scheduled must be entered followed by "N2."</t>
        </r>
      </text>
    </comment>
  </commentList>
</comments>
</file>

<file path=xl/sharedStrings.xml><?xml version="1.0" encoding="utf-8"?>
<sst xmlns="http://schemas.openxmlformats.org/spreadsheetml/2006/main" count="3410" uniqueCount="213">
  <si>
    <t>Sun</t>
  </si>
  <si>
    <t>Mon</t>
  </si>
  <si>
    <t>Tue</t>
  </si>
  <si>
    <t>Wed</t>
  </si>
  <si>
    <t>Thu</t>
  </si>
  <si>
    <t>Fri</t>
  </si>
  <si>
    <t>Sat</t>
  </si>
  <si>
    <t>Annual Leave</t>
  </si>
  <si>
    <t>Sick Leave</t>
  </si>
  <si>
    <t>Wk1</t>
  </si>
  <si>
    <t>Wk2</t>
  </si>
  <si>
    <t>TIME IN PAY STATUS</t>
  </si>
  <si>
    <t>REMARKS:</t>
  </si>
  <si>
    <t>Prefix</t>
  </si>
  <si>
    <t>Suffix</t>
  </si>
  <si>
    <t>Scheduled Hours</t>
  </si>
  <si>
    <t>From:</t>
  </si>
  <si>
    <t>To:</t>
  </si>
  <si>
    <t>Annual</t>
  </si>
  <si>
    <t>Sick</t>
  </si>
  <si>
    <t>Credit</t>
  </si>
  <si>
    <t>in</t>
  </si>
  <si>
    <t>out</t>
  </si>
  <si>
    <t>Total</t>
  </si>
  <si>
    <t>Pay Period</t>
  </si>
  <si>
    <t>Beginning</t>
  </si>
  <si>
    <t>Ending</t>
  </si>
  <si>
    <t>Earned</t>
  </si>
  <si>
    <t>Used</t>
  </si>
  <si>
    <t>Balance</t>
  </si>
  <si>
    <t>Notes:</t>
  </si>
  <si>
    <t>(days)</t>
  </si>
  <si>
    <t>Note: You should not have to edit anything on this page.  Everything is calculated from the pay period pages.</t>
  </si>
  <si>
    <t>#</t>
  </si>
  <si>
    <t xml:space="preserve">  OR</t>
  </si>
  <si>
    <t xml:space="preserve">              Carried Over:</t>
  </si>
  <si>
    <t xml:space="preserve">             Carried Over:</t>
  </si>
  <si>
    <t>Sick Leave balance from previous year (hours)</t>
  </si>
  <si>
    <t>Comp. Time balance from previous year (hours)</t>
  </si>
  <si>
    <t>Your Sick Leave Earning rate which is (usually 4 hours)</t>
  </si>
  <si>
    <t>Name</t>
  </si>
  <si>
    <t>out   11:30</t>
  </si>
  <si>
    <t>in     12:15</t>
  </si>
  <si>
    <t>out   17:00</t>
  </si>
  <si>
    <t>in       8:00</t>
  </si>
  <si>
    <t xml:space="preserve">                  If you choose method (2), the spreadsheet will automatically </t>
  </si>
  <si>
    <t xml:space="preserve">                  Example of an in/out entry:</t>
  </si>
  <si>
    <t xml:space="preserve">      (see the "Leave Record" sheet)</t>
  </si>
  <si>
    <t>Sign-In/Sign-Out Sheet:</t>
  </si>
  <si>
    <t xml:space="preserve">    choose "print to fit" on 1 page in the print preview/setup area.</t>
  </si>
  <si>
    <t>Time In</t>
  </si>
  <si>
    <t>Time Out</t>
  </si>
  <si>
    <t xml:space="preserve">      you will help predict your yearly usage and use-or-lose status.                       </t>
  </si>
  <si>
    <t>LEAVE RECORD</t>
  </si>
  <si>
    <t>Travel Comp. Time balance from previous year (hours)</t>
  </si>
  <si>
    <t>Travel Comp. Time</t>
  </si>
  <si>
    <t xml:space="preserve">            Comp. Time</t>
  </si>
  <si>
    <t>Credit Leave</t>
  </si>
  <si>
    <t>Bal.Fwd.</t>
  </si>
  <si>
    <t>NewBal.</t>
  </si>
  <si>
    <t>If you are a Part Time Employee, enter 1.  Otherwise, if Full Time leave as 0 (zero).</t>
  </si>
  <si>
    <t>&lt;-- Do not edit.  Part time leave calculator</t>
  </si>
  <si>
    <t xml:space="preserve">    Carry Over Hours:</t>
  </si>
  <si>
    <t>When an employee moves from 4 to 6 or from 6 to 8 hours of annual leave per 80 hours of work, you must make the following adjustments:</t>
  </si>
  <si>
    <t xml:space="preserve"> 6) Go to Instructions page and enter your AL new earning rate in cell A10</t>
  </si>
  <si>
    <t>When an employee moves from 4 to 6 or from 6 to 8 hours of annual leave per pay period, you must make the following adjustment:</t>
  </si>
  <si>
    <t>- Federal holidays are pre-entered.  Uses sheduled hours to determine hours of Admin Leave granted.</t>
  </si>
  <si>
    <t>Changing from Part time to Full time (and visa-versa):</t>
  </si>
  <si>
    <t xml:space="preserve">When an employee moves from full time to part time or visa-versa, the user will need to manually update the values in cells </t>
  </si>
  <si>
    <t>Part time employees - Changing midyear from one annual leave earning rate to the next:</t>
  </si>
  <si>
    <t>Full time employees - Changing midyear from one annual leave earning rate to the next:</t>
  </si>
  <si>
    <t>Time Off Award balance from previous year (hours)</t>
  </si>
  <si>
    <t>Time Off Award</t>
  </si>
  <si>
    <t>Carried Over:</t>
  </si>
  <si>
    <t xml:space="preserve">    Use or lose:</t>
  </si>
  <si>
    <t>If you are a Part Time Employee, enter "carry over" hours brought forward from last year for Annual Leave calculation</t>
  </si>
  <si>
    <t>If you are a Part Time Employee, enter "carry over" hours brought forward from last year for Sick Leave calculation</t>
  </si>
  <si>
    <t>Bal. Brought Forward from Last PP</t>
  </si>
  <si>
    <t>Last PP + This PP</t>
  </si>
  <si>
    <t>New Carry Forward Balance(&lt;80)</t>
  </si>
  <si>
    <t>Leave multiplier</t>
  </si>
  <si>
    <t>____________________________</t>
  </si>
  <si>
    <t>___________</t>
  </si>
  <si>
    <t>Donated</t>
  </si>
  <si>
    <t>Leave</t>
  </si>
  <si>
    <t>Bal</t>
  </si>
  <si>
    <t>Accr</t>
  </si>
  <si>
    <t>Fwd</t>
  </si>
  <si>
    <t>Travel Comp</t>
  </si>
  <si>
    <t>32-Comp Time Earn</t>
  </si>
  <si>
    <t>32-Travel Comp Earn</t>
  </si>
  <si>
    <t>71-LWOP</t>
  </si>
  <si>
    <t>66-Admin Leave</t>
  </si>
  <si>
    <t>66-Time Off Award Used</t>
  </si>
  <si>
    <t>64-Travel Comp Used</t>
  </si>
  <si>
    <t>64-Comp LV Used</t>
  </si>
  <si>
    <t>62-Family Sick Leave</t>
  </si>
  <si>
    <t>Comp Time</t>
  </si>
  <si>
    <t>61-Annual Leave Used</t>
  </si>
  <si>
    <t>62-Sick Leave Used</t>
  </si>
  <si>
    <t>Pay Period:</t>
  </si>
  <si>
    <t>Year:</t>
  </si>
  <si>
    <t>Employee Name:</t>
  </si>
  <si>
    <t>Work Time</t>
  </si>
  <si>
    <t>Leave &amp; Other Time</t>
  </si>
  <si>
    <t>01-Telework</t>
  </si>
  <si>
    <t>29-Credit Hours Earn</t>
  </si>
  <si>
    <t>50-Credit Hours Used</t>
  </si>
  <si>
    <t>Daily Total</t>
  </si>
  <si>
    <t>Work Time Total</t>
  </si>
  <si>
    <t>Leave &amp; Other Time Total</t>
  </si>
  <si>
    <t>Leave Data</t>
  </si>
  <si>
    <t>Maximum Available Annual</t>
  </si>
  <si>
    <t>Maximum Available Sick</t>
  </si>
  <si>
    <t>Use or Lose Leave</t>
  </si>
  <si>
    <t>Note: If you schedule leave in the future, it will be reflected</t>
  </si>
  <si>
    <t xml:space="preserve">           on the balances in "Leave Year Projection" to the left.</t>
  </si>
  <si>
    <t>Donated Leave:</t>
  </si>
  <si>
    <t>66-Federal Holiday</t>
  </si>
  <si>
    <t>Leave Earning Rate</t>
  </si>
  <si>
    <t>Annual Leave:</t>
  </si>
  <si>
    <t>Sick Leave:</t>
  </si>
  <si>
    <t>Calculated Total</t>
  </si>
  <si>
    <t xml:space="preserve">        Leave Year Projection</t>
  </si>
  <si>
    <t xml:space="preserve">    Employee Signature</t>
  </si>
  <si>
    <t xml:space="preserve">    I certify that this record is accurate.</t>
  </si>
  <si>
    <t xml:space="preserve">    Date</t>
  </si>
  <si>
    <t>&lt;--- Enter donated leave for this pay period here</t>
  </si>
  <si>
    <t>Family Sick Used</t>
  </si>
  <si>
    <t>--</t>
  </si>
  <si>
    <t>Total Time With Pay</t>
  </si>
  <si>
    <t>Leave accumulation for Part Time Employees:</t>
  </si>
  <si>
    <t>&lt;--- Blue row and column totals should match WebTA</t>
  </si>
  <si>
    <t xml:space="preserve">            Leave Without Pay (LWOP) Calculations:</t>
  </si>
  <si>
    <t xml:space="preserve">          Leave Without Pay (LWOP) Calculations:</t>
  </si>
  <si>
    <t>Quick Balances:</t>
  </si>
  <si>
    <t>Cred</t>
  </si>
  <si>
    <t>Ann</t>
  </si>
  <si>
    <t>Fam</t>
  </si>
  <si>
    <t>Comp</t>
  </si>
  <si>
    <t>Trvl</t>
  </si>
  <si>
    <t>Toff</t>
  </si>
  <si>
    <t>1)You may enter the hours manually in the actual T&amp;A form row 24.  Other hours (ex. Leave) in rows below that.</t>
  </si>
  <si>
    <t xml:space="preserve">    Your entries will be in hours and minutes (in quarter hours).  For example: 6:30 is entered for 6 1/2 hours.  The colon is requred.</t>
  </si>
  <si>
    <t>2)You may enter the in/out times in quarter hours in 24 hour time format.  These entries are entered in rows 4 through 11</t>
  </si>
  <si>
    <t xml:space="preserve">    (top part of Pay Period page).  Again, the colon must be typed between the hour and minutes.  See example below.</t>
  </si>
  <si>
    <t xml:space="preserve">                  calculate and enter the hours in the "Regular Time" row (Row 24).</t>
  </si>
  <si>
    <t>- By entering your future, expected vacation days as annual leave in the Pay Period pages,</t>
  </si>
  <si>
    <t xml:space="preserve">    travel comp. comp., time off award balances carried forward in column P, rows 51 to 56.</t>
  </si>
  <si>
    <t>- Tip: You can drag-and-drop the "Leave Record" tab/worksheet to the right, closer to the current pay period worksheet</t>
  </si>
  <si>
    <t>- Each Pay Period should print correctly without having to reselect the range of cells to print (Print Area)</t>
  </si>
  <si>
    <t>- Some locations may have you print your Time and Attendance pay period page for submission.</t>
  </si>
  <si>
    <t>- Some locations may email or share the spreadsheet file to the time-keeper.</t>
  </si>
  <si>
    <t>- You can print the in/out times with the rest of the form by changing the print area to include the in/out area and then</t>
  </si>
  <si>
    <t>- LWOP calculations are done in column AC and should not be edited.</t>
  </si>
  <si>
    <t>Instructions for entering data in Pay Period sheets</t>
  </si>
  <si>
    <t xml:space="preserve"> 1) write down the Annual Leave (AL) balance, cell T51, for last Pay Period in the old earning rate.</t>
  </si>
  <si>
    <t xml:space="preserve"> 2) write down the AL "Carry Over Hours - NewBal", cell AD5,  for last Pay Period in the old earning rate.</t>
  </si>
  <si>
    <t xml:space="preserve"> 3) Go to the next Pay Period page where the new rate first takes effect </t>
  </si>
  <si>
    <t xml:space="preserve"> 4) Enter the AL balance recorded in (1) above into cell P51 (Annual-Fwd)</t>
  </si>
  <si>
    <t xml:space="preserve"> 5) Enter the "New Balance" recorded in (2) above in cell AC25 (Annual Leave Bal.Fwd.)</t>
  </si>
  <si>
    <t xml:space="preserve">Your Annual Leave Earning rate (hours).  This will be:  4:00 (&lt;3 years), 6:00 (3 to &lt;15 years), or 8:00 (15 or more years).                                       </t>
  </si>
  <si>
    <t>Annual Leave balance from previous year (hours, normally &lt;=240:00)</t>
  </si>
  <si>
    <t>Credit Leave balance from previous year (hours, normally &lt;=24:00)</t>
  </si>
  <si>
    <t>Go to the first Pay Period page of the new rate and enter your new rate in cell Y54 (4 changed to 6 or 6 changed to 8).</t>
  </si>
  <si>
    <t>Column P, Rows 51 to 56.  Always use WebTA as your Primary record.  Check with your time keeper for clarification.</t>
  </si>
  <si>
    <t>ALWAYS use WebTA as you primary record keeping tool.  This is only an optional, extra tool for you to use.</t>
  </si>
  <si>
    <t>Enter 15 minutes as 0:15 (zero required).  Cannot use 0.25</t>
  </si>
  <si>
    <t>Enter 6 hours 45 minutes as 6:45</t>
  </si>
  <si>
    <t>Enter 8 hours as 8: or 8:00 (you do not need to enter the 00).  Simply entering an 8 will not work.</t>
  </si>
  <si>
    <t>There are two ways to enter your T&amp;A data in the Pay Period pages:</t>
  </si>
  <si>
    <t>- Make sure you verify usage and balances with WebTA as there could be bugs in this program.</t>
  </si>
  <si>
    <t>For first use, enter the following initial values.  You always need to enter the colon for hours:</t>
  </si>
  <si>
    <t>Certified:</t>
  </si>
  <si>
    <t>Approved:</t>
  </si>
  <si>
    <t xml:space="preserve">                    Date:</t>
  </si>
  <si>
    <t>For example, on the Instructions page, if you carry over 238 ¾ hours of annual leave, you would enter 238:45 in cell A5.</t>
  </si>
  <si>
    <t>= Maximum Annual Leave carry-over.</t>
  </si>
  <si>
    <t xml:space="preserve">Enter your maximum annual leave carry-over amount (ceiling).  Normally 240 hours. </t>
  </si>
  <si>
    <t>sick</t>
  </si>
  <si>
    <t>annual</t>
  </si>
  <si>
    <t>Enter Name</t>
  </si>
  <si>
    <t>Credit leave max</t>
  </si>
  <si>
    <t>## - Userdefined</t>
  </si>
  <si>
    <t>Revision date 11-29-2018</t>
  </si>
  <si>
    <t>Revision date 01-28-2019</t>
  </si>
  <si>
    <t>Example:</t>
  </si>
  <si>
    <t>H7..H8 Are used for special case of negative</t>
  </si>
  <si>
    <t>sick leave balance carried over.  Fill in cells H7 and H8.</t>
  </si>
  <si>
    <t>H9 = H7-H8.  So, to get -8:00 hours, you could use</t>
  </si>
  <si>
    <t xml:space="preserve">H7=1:00, H8=9:00 which makes H9 = -8:00.  Then, </t>
  </si>
  <si>
    <t>Cell A6 is, by default assigned to H9</t>
  </si>
  <si>
    <t>01 - User Defined</t>
  </si>
  <si>
    <t>Revision date 02-01-2019</t>
  </si>
  <si>
    <t>Revision date 10-31-2019</t>
  </si>
  <si>
    <t>Revision date 10-29-2020</t>
  </si>
  <si>
    <t>Revision date 11-05-2021</t>
  </si>
  <si>
    <r>
      <t xml:space="preserve">&lt;--- Cells flagged orange if not equal to your </t>
    </r>
    <r>
      <rPr>
        <b/>
        <sz val="10"/>
        <rFont val="Calibri"/>
        <family val="2"/>
      </rPr>
      <t>Scheduled Hours</t>
    </r>
    <r>
      <rPr>
        <sz val="10"/>
        <rFont val="Calibri"/>
        <family val="2"/>
      </rPr>
      <t xml:space="preserve"> above</t>
    </r>
  </si>
  <si>
    <t>01-Regular Work</t>
  </si>
  <si>
    <t>To report bugs or make suggestions, e-mail: vanessa.gordon@usda.gov</t>
  </si>
  <si>
    <t>Revision date 11-01-2023</t>
  </si>
  <si>
    <t>https://axon.ars.usda.gov/Employee Tools/Documents/TA2024.xlsx</t>
  </si>
  <si>
    <t>Copy and paste the link below into your browser to download 2024 version (available end of 2023):</t>
  </si>
  <si>
    <r>
      <t>-</t>
    </r>
    <r>
      <rPr>
        <sz val="10"/>
        <color indexed="10"/>
        <rFont val="Calibri"/>
        <family val="2"/>
      </rPr>
      <t xml:space="preserve"> If you start using the spreadsheet mid-year</t>
    </r>
    <r>
      <rPr>
        <sz val="10"/>
        <rFont val="Calibri"/>
        <family val="2"/>
      </rPr>
      <t>, go to the current pay period and enter your annual, sick, credit and</t>
    </r>
  </si>
  <si>
    <r>
      <t xml:space="preserve">- If you earn </t>
    </r>
    <r>
      <rPr>
        <sz val="10"/>
        <color indexed="10"/>
        <rFont val="Calibri"/>
        <family val="2"/>
      </rPr>
      <t>Time Off Award</t>
    </r>
    <r>
      <rPr>
        <sz val="10"/>
        <rFont val="Calibri"/>
        <family val="2"/>
      </rPr>
      <t>, enter initial award in appropriate pay period page, Column P, Row 56.</t>
    </r>
  </si>
  <si>
    <r>
      <t xml:space="preserve">- If you </t>
    </r>
    <r>
      <rPr>
        <sz val="10"/>
        <color indexed="10"/>
        <rFont val="Calibri"/>
        <family val="2"/>
      </rPr>
      <t>donate Annual Leave</t>
    </r>
    <r>
      <rPr>
        <sz val="10"/>
        <rFont val="Calibri"/>
        <family val="2"/>
      </rPr>
      <t>, go to that Pay Period page and enter the amount donated (hours) in column Y, row 51</t>
    </r>
  </si>
  <si>
    <t>2019 Version (LW)</t>
  </si>
  <si>
    <t>Add comments for negative sick leave. (LW)</t>
  </si>
  <si>
    <t>2020 Version (LW)</t>
  </si>
  <si>
    <t>2021 Version (LW)</t>
  </si>
  <si>
    <t>2022 Version (LW)</t>
  </si>
  <si>
    <t>2023 Version (Telework Primary and Classic versions; FY Quarters defined by color). (VSG)</t>
  </si>
  <si>
    <t>Fixed some formulas for user defined row 29 in top section (work time) (LW)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</si>
</sst>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mmm\ d"/>
    <numFmt numFmtId="166" formatCode="h:mm;@"/>
    <numFmt numFmtId="167" formatCode="[h]:mm"/>
  </numFmts>
  <fonts count="28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u/>
      <sz val="10"/>
      <color theme="10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6"/>
      <name val="Calibri"/>
      <family val="2"/>
    </font>
    <font>
      <sz val="10"/>
      <color indexed="12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indexed="33"/>
      <name val="Calibri"/>
      <family val="2"/>
    </font>
    <font>
      <b/>
      <sz val="10"/>
      <color indexed="39"/>
      <name val="Calibri"/>
      <family val="2"/>
    </font>
    <font>
      <b/>
      <sz val="10"/>
      <color rgb="FFC00000"/>
      <name val="Calibri"/>
      <family val="2"/>
    </font>
    <font>
      <b/>
      <u/>
      <sz val="10"/>
      <name val="Calibri"/>
      <family val="2"/>
    </font>
    <font>
      <u/>
      <sz val="10"/>
      <color theme="10"/>
      <name val="Calibri"/>
      <family val="2"/>
    </font>
    <font>
      <b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54"/>
      <name val="Calibri"/>
      <family val="2"/>
    </font>
    <font>
      <sz val="8"/>
      <color indexed="54"/>
      <name val="Calibri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67">
    <xf numFmtId="0" fontId="0" fillId="0" borderId="0" xfId="0"/>
    <xf numFmtId="0" fontId="3" fillId="0" borderId="0" xfId="0" applyFont="1"/>
    <xf numFmtId="0" fontId="5" fillId="0" borderId="0" xfId="0" applyFont="1"/>
    <xf numFmtId="0" fontId="6" fillId="5" borderId="0" xfId="0" applyFont="1" applyFill="1"/>
    <xf numFmtId="0" fontId="5" fillId="5" borderId="0" xfId="0" applyFont="1" applyFill="1"/>
    <xf numFmtId="2" fontId="5" fillId="5" borderId="0" xfId="0" applyNumberFormat="1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right"/>
    </xf>
    <xf numFmtId="20" fontId="5" fillId="5" borderId="32" xfId="0" applyNumberFormat="1" applyFont="1" applyFill="1" applyBorder="1"/>
    <xf numFmtId="20" fontId="5" fillId="11" borderId="32" xfId="0" applyNumberFormat="1" applyFont="1" applyFill="1" applyBorder="1"/>
    <xf numFmtId="20" fontId="5" fillId="5" borderId="48" xfId="0" applyNumberFormat="1" applyFont="1" applyFill="1" applyBorder="1"/>
    <xf numFmtId="20" fontId="5" fillId="11" borderId="48" xfId="0" applyNumberFormat="1" applyFont="1" applyFill="1" applyBorder="1"/>
    <xf numFmtId="0" fontId="5" fillId="5" borderId="5" xfId="0" applyFont="1" applyFill="1" applyBorder="1"/>
    <xf numFmtId="166" fontId="7" fillId="5" borderId="49" xfId="0" applyNumberFormat="1" applyFont="1" applyFill="1" applyBorder="1" applyAlignment="1">
      <alignment horizontal="center"/>
    </xf>
    <xf numFmtId="166" fontId="7" fillId="5" borderId="50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166" fontId="7" fillId="5" borderId="51" xfId="0" applyNumberFormat="1" applyFont="1" applyFill="1" applyBorder="1" applyAlignment="1">
      <alignment horizontal="center"/>
    </xf>
    <xf numFmtId="166" fontId="7" fillId="5" borderId="12" xfId="0" applyNumberFormat="1" applyFont="1" applyFill="1" applyBorder="1" applyAlignment="1">
      <alignment horizontal="center"/>
    </xf>
    <xf numFmtId="2" fontId="5" fillId="5" borderId="4" xfId="0" applyNumberFormat="1" applyFont="1" applyFill="1" applyBorder="1"/>
    <xf numFmtId="0" fontId="5" fillId="5" borderId="0" xfId="0" applyFont="1" applyFill="1" applyBorder="1"/>
    <xf numFmtId="166" fontId="7" fillId="5" borderId="0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0" fontId="6" fillId="0" borderId="12" xfId="0" applyFont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4" xfId="0" quotePrefix="1" applyFont="1" applyBorder="1"/>
    <xf numFmtId="164" fontId="6" fillId="0" borderId="7" xfId="0" quotePrefix="1" applyNumberFormat="1" applyFont="1" applyBorder="1"/>
    <xf numFmtId="2" fontId="5" fillId="0" borderId="9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4" xfId="0" applyFont="1" applyBorder="1"/>
    <xf numFmtId="167" fontId="5" fillId="5" borderId="0" xfId="0" applyNumberFormat="1" applyFont="1" applyFill="1"/>
    <xf numFmtId="20" fontId="5" fillId="0" borderId="9" xfId="0" applyNumberFormat="1" applyFont="1" applyFill="1" applyBorder="1"/>
    <xf numFmtId="20" fontId="5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12" fontId="8" fillId="0" borderId="9" xfId="0" applyNumberFormat="1" applyFont="1" applyBorder="1"/>
    <xf numFmtId="2" fontId="6" fillId="0" borderId="14" xfId="0" applyNumberFormat="1" applyFont="1" applyBorder="1"/>
    <xf numFmtId="0" fontId="5" fillId="0" borderId="3" xfId="0" applyFont="1" applyBorder="1" applyAlignment="1">
      <alignment horizontal="center"/>
    </xf>
    <xf numFmtId="2" fontId="6" fillId="0" borderId="0" xfId="0" applyNumberFormat="1" applyFont="1" applyBorder="1"/>
    <xf numFmtId="2" fontId="5" fillId="0" borderId="3" xfId="0" applyNumberFormat="1" applyFont="1" applyBorder="1"/>
    <xf numFmtId="0" fontId="5" fillId="0" borderId="6" xfId="0" applyFont="1" applyBorder="1"/>
    <xf numFmtId="2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2" fontId="5" fillId="0" borderId="7" xfId="0" applyNumberFormat="1" applyFont="1" applyBorder="1"/>
    <xf numFmtId="2" fontId="5" fillId="0" borderId="8" xfId="0" applyNumberFormat="1" applyFont="1" applyBorder="1"/>
    <xf numFmtId="0" fontId="5" fillId="0" borderId="1" xfId="0" applyFont="1" applyBorder="1"/>
    <xf numFmtId="0" fontId="5" fillId="0" borderId="12" xfId="0" applyFont="1" applyBorder="1"/>
    <xf numFmtId="0" fontId="6" fillId="0" borderId="0" xfId="0" applyFont="1" applyBorder="1"/>
    <xf numFmtId="0" fontId="6" fillId="0" borderId="12" xfId="0" applyFont="1" applyBorder="1"/>
    <xf numFmtId="2" fontId="5" fillId="0" borderId="0" xfId="0" applyNumberFormat="1" applyFont="1" applyBorder="1"/>
    <xf numFmtId="2" fontId="5" fillId="0" borderId="11" xfId="0" applyNumberFormat="1" applyFont="1" applyBorder="1"/>
    <xf numFmtId="0" fontId="5" fillId="0" borderId="5" xfId="0" applyFont="1" applyBorder="1"/>
    <xf numFmtId="0" fontId="5" fillId="0" borderId="13" xfId="0" applyFont="1" applyBorder="1"/>
    <xf numFmtId="2" fontId="5" fillId="10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5" fillId="0" borderId="14" xfId="0" applyNumberFormat="1" applyFont="1" applyBorder="1"/>
    <xf numFmtId="2" fontId="5" fillId="10" borderId="14" xfId="0" applyNumberFormat="1" applyFont="1" applyFill="1" applyBorder="1"/>
    <xf numFmtId="0" fontId="5" fillId="0" borderId="38" xfId="0" applyFont="1" applyFill="1" applyBorder="1"/>
    <xf numFmtId="0" fontId="5" fillId="0" borderId="39" xfId="0" applyFont="1" applyFill="1" applyBorder="1"/>
    <xf numFmtId="0" fontId="9" fillId="0" borderId="39" xfId="0" applyFont="1" applyFill="1" applyBorder="1"/>
    <xf numFmtId="0" fontId="5" fillId="0" borderId="46" xfId="0" applyFont="1" applyFill="1" applyBorder="1"/>
    <xf numFmtId="166" fontId="10" fillId="0" borderId="39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/>
    <xf numFmtId="2" fontId="7" fillId="0" borderId="46" xfId="0" applyNumberFormat="1" applyFont="1" applyFill="1" applyBorder="1" applyAlignment="1">
      <alignment horizontal="center"/>
    </xf>
    <xf numFmtId="167" fontId="11" fillId="0" borderId="39" xfId="0" applyNumberFormat="1" applyFont="1" applyBorder="1"/>
    <xf numFmtId="2" fontId="11" fillId="0" borderId="39" xfId="0" applyNumberFormat="1" applyFont="1" applyBorder="1"/>
    <xf numFmtId="167" fontId="11" fillId="10" borderId="39" xfId="0" applyNumberFormat="1" applyFont="1" applyFill="1" applyBorder="1"/>
    <xf numFmtId="0" fontId="5" fillId="0" borderId="11" xfId="0" applyFont="1" applyFill="1" applyBorder="1"/>
    <xf numFmtId="0" fontId="5" fillId="0" borderId="9" xfId="0" applyFont="1" applyFill="1" applyBorder="1"/>
    <xf numFmtId="0" fontId="9" fillId="0" borderId="9" xfId="0" applyFont="1" applyFill="1" applyBorder="1"/>
    <xf numFmtId="166" fontId="10" fillId="0" borderId="9" xfId="0" applyNumberFormat="1" applyFont="1" applyFill="1" applyBorder="1" applyAlignment="1">
      <alignment horizontal="center"/>
    </xf>
    <xf numFmtId="166" fontId="10" fillId="11" borderId="9" xfId="0" applyNumberFormat="1" applyFont="1" applyFill="1" applyBorder="1" applyAlignment="1">
      <alignment horizontal="center"/>
    </xf>
    <xf numFmtId="167" fontId="11" fillId="0" borderId="9" xfId="0" applyNumberFormat="1" applyFont="1" applyFill="1" applyBorder="1"/>
    <xf numFmtId="2" fontId="7" fillId="0" borderId="13" xfId="0" applyNumberFormat="1" applyFont="1" applyFill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  <xf numFmtId="166" fontId="10" fillId="11" borderId="15" xfId="0" applyNumberFormat="1" applyFont="1" applyFill="1" applyBorder="1" applyAlignment="1">
      <alignment horizontal="center"/>
    </xf>
    <xf numFmtId="167" fontId="11" fillId="0" borderId="9" xfId="0" applyNumberFormat="1" applyFont="1" applyBorder="1"/>
    <xf numFmtId="167" fontId="11" fillId="10" borderId="9" xfId="0" applyNumberFormat="1" applyFont="1" applyFill="1" applyBorder="1"/>
    <xf numFmtId="0" fontId="6" fillId="0" borderId="9" xfId="0" applyFont="1" applyFill="1" applyBorder="1"/>
    <xf numFmtId="4" fontId="12" fillId="0" borderId="13" xfId="0" applyNumberFormat="1" applyFont="1" applyFill="1" applyBorder="1"/>
    <xf numFmtId="4" fontId="13" fillId="0" borderId="13" xfId="0" applyNumberFormat="1" applyFont="1" applyFill="1" applyBorder="1"/>
    <xf numFmtId="0" fontId="5" fillId="0" borderId="7" xfId="0" applyFont="1" applyFill="1" applyBorder="1"/>
    <xf numFmtId="4" fontId="13" fillId="0" borderId="15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5" fillId="0" borderId="8" xfId="0" applyFont="1" applyFill="1" applyBorder="1"/>
    <xf numFmtId="0" fontId="6" fillId="0" borderId="15" xfId="0" applyFont="1" applyFill="1" applyBorder="1"/>
    <xf numFmtId="167" fontId="11" fillId="0" borderId="15" xfId="0" applyNumberFormat="1" applyFont="1" applyBorder="1"/>
    <xf numFmtId="12" fontId="10" fillId="0" borderId="15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/>
    <xf numFmtId="0" fontId="5" fillId="0" borderId="22" xfId="0" applyFont="1" applyFill="1" applyBorder="1"/>
    <xf numFmtId="0" fontId="6" fillId="0" borderId="33" xfId="0" applyFont="1" applyFill="1" applyBorder="1"/>
    <xf numFmtId="0" fontId="5" fillId="0" borderId="30" xfId="0" applyFont="1" applyFill="1" applyBorder="1"/>
    <xf numFmtId="166" fontId="10" fillId="0" borderId="24" xfId="0" applyNumberFormat="1" applyFont="1" applyBorder="1" applyAlignment="1">
      <alignment horizontal="center"/>
    </xf>
    <xf numFmtId="167" fontId="11" fillId="0" borderId="33" xfId="0" applyNumberFormat="1" applyFont="1" applyFill="1" applyBorder="1"/>
    <xf numFmtId="4" fontId="13" fillId="0" borderId="24" xfId="0" applyNumberFormat="1" applyFont="1" applyFill="1" applyBorder="1"/>
    <xf numFmtId="167" fontId="11" fillId="0" borderId="33" xfId="0" applyNumberFormat="1" applyFont="1" applyBorder="1"/>
    <xf numFmtId="167" fontId="11" fillId="10" borderId="33" xfId="0" applyNumberFormat="1" applyFont="1" applyFill="1" applyBorder="1"/>
    <xf numFmtId="0" fontId="6" fillId="0" borderId="13" xfId="0" applyFont="1" applyFill="1" applyBorder="1"/>
    <xf numFmtId="12" fontId="10" fillId="0" borderId="13" xfId="0" applyNumberFormat="1" applyFont="1" applyFill="1" applyBorder="1" applyAlignment="1">
      <alignment horizontal="center"/>
    </xf>
    <xf numFmtId="12" fontId="11" fillId="0" borderId="13" xfId="0" applyNumberFormat="1" applyFont="1" applyFill="1" applyBorder="1"/>
    <xf numFmtId="12" fontId="11" fillId="0" borderId="13" xfId="0" applyNumberFormat="1" applyFont="1" applyBorder="1"/>
    <xf numFmtId="4" fontId="11" fillId="0" borderId="13" xfId="0" applyNumberFormat="1" applyFont="1" applyBorder="1"/>
    <xf numFmtId="166" fontId="14" fillId="0" borderId="39" xfId="0" applyNumberFormat="1" applyFont="1" applyFill="1" applyBorder="1" applyAlignment="1">
      <alignment horizontal="center"/>
    </xf>
    <xf numFmtId="166" fontId="14" fillId="11" borderId="39" xfId="0" applyNumberFormat="1" applyFont="1" applyFill="1" applyBorder="1" applyAlignment="1">
      <alignment horizontal="center"/>
    </xf>
    <xf numFmtId="0" fontId="5" fillId="0" borderId="13" xfId="0" applyFont="1" applyFill="1" applyBorder="1"/>
    <xf numFmtId="166" fontId="14" fillId="0" borderId="15" xfId="0" applyNumberFormat="1" applyFont="1" applyFill="1" applyBorder="1" applyAlignment="1">
      <alignment horizontal="center"/>
    </xf>
    <xf numFmtId="166" fontId="14" fillId="11" borderId="15" xfId="0" applyNumberFormat="1" applyFont="1" applyFill="1" applyBorder="1" applyAlignment="1">
      <alignment horizontal="center"/>
    </xf>
    <xf numFmtId="2" fontId="11" fillId="0" borderId="9" xfId="0" applyNumberFormat="1" applyFont="1" applyBorder="1"/>
    <xf numFmtId="0" fontId="5" fillId="5" borderId="0" xfId="0" applyFont="1" applyFill="1" applyAlignment="1"/>
    <xf numFmtId="166" fontId="14" fillId="0" borderId="9" xfId="0" applyNumberFormat="1" applyFont="1" applyFill="1" applyBorder="1" applyAlignment="1">
      <alignment horizontal="center"/>
    </xf>
    <xf numFmtId="166" fontId="14" fillId="11" borderId="9" xfId="0" applyNumberFormat="1" applyFont="1" applyFill="1" applyBorder="1" applyAlignment="1">
      <alignment horizontal="center"/>
    </xf>
    <xf numFmtId="4" fontId="6" fillId="0" borderId="13" xfId="0" applyNumberFormat="1" applyFont="1" applyFill="1" applyBorder="1"/>
    <xf numFmtId="4" fontId="11" fillId="0" borderId="9" xfId="0" applyNumberFormat="1" applyFont="1" applyBorder="1"/>
    <xf numFmtId="0" fontId="5" fillId="0" borderId="15" xfId="0" applyFont="1" applyFill="1" applyBorder="1"/>
    <xf numFmtId="2" fontId="7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/>
    <xf numFmtId="2" fontId="11" fillId="0" borderId="15" xfId="0" applyNumberFormat="1" applyFont="1" applyBorder="1"/>
    <xf numFmtId="166" fontId="11" fillId="0" borderId="15" xfId="0" applyNumberFormat="1" applyFont="1" applyBorder="1"/>
    <xf numFmtId="0" fontId="5" fillId="0" borderId="26" xfId="0" applyFont="1" applyFill="1" applyBorder="1"/>
    <xf numFmtId="0" fontId="9" fillId="0" borderId="24" xfId="0" applyFont="1" applyFill="1" applyBorder="1"/>
    <xf numFmtId="0" fontId="5" fillId="0" borderId="24" xfId="0" applyFont="1" applyFill="1" applyBorder="1"/>
    <xf numFmtId="166" fontId="14" fillId="0" borderId="24" xfId="0" applyNumberFormat="1" applyFont="1" applyFill="1" applyBorder="1" applyAlignment="1">
      <alignment horizontal="center"/>
    </xf>
    <xf numFmtId="167" fontId="11" fillId="0" borderId="24" xfId="0" applyNumberFormat="1" applyFont="1" applyFill="1" applyBorder="1"/>
    <xf numFmtId="2" fontId="7" fillId="0" borderId="24" xfId="0" applyNumberFormat="1" applyFont="1" applyFill="1" applyBorder="1" applyAlignment="1">
      <alignment horizontal="center"/>
    </xf>
    <xf numFmtId="2" fontId="11" fillId="0" borderId="24" xfId="0" applyNumberFormat="1" applyFont="1" applyBorder="1"/>
    <xf numFmtId="167" fontId="11" fillId="10" borderId="24" xfId="0" applyNumberFormat="1" applyFont="1" applyFill="1" applyBorder="1"/>
    <xf numFmtId="12" fontId="7" fillId="0" borderId="15" xfId="0" applyNumberFormat="1" applyFont="1" applyFill="1" applyBorder="1" applyAlignment="1">
      <alignment horizontal="center"/>
    </xf>
    <xf numFmtId="12" fontId="11" fillId="0" borderId="15" xfId="0" applyNumberFormat="1" applyFont="1" applyFill="1" applyBorder="1"/>
    <xf numFmtId="12" fontId="11" fillId="0" borderId="15" xfId="0" applyNumberFormat="1" applyFont="1" applyBorder="1"/>
    <xf numFmtId="0" fontId="5" fillId="10" borderId="11" xfId="0" applyFont="1" applyFill="1" applyBorder="1"/>
    <xf numFmtId="0" fontId="9" fillId="10" borderId="9" xfId="0" applyFont="1" applyFill="1" applyBorder="1"/>
    <xf numFmtId="0" fontId="5" fillId="10" borderId="13" xfId="0" applyFont="1" applyFill="1" applyBorder="1"/>
    <xf numFmtId="166" fontId="11" fillId="10" borderId="15" xfId="0" applyNumberFormat="1" applyFont="1" applyFill="1" applyBorder="1" applyAlignment="1">
      <alignment horizontal="center"/>
    </xf>
    <xf numFmtId="2" fontId="11" fillId="10" borderId="9" xfId="0" applyNumberFormat="1" applyFont="1" applyFill="1" applyBorder="1"/>
    <xf numFmtId="2" fontId="5" fillId="5" borderId="0" xfId="0" quotePrefix="1" applyNumberFormat="1" applyFont="1" applyFill="1"/>
    <xf numFmtId="12" fontId="11" fillId="0" borderId="9" xfId="0" applyNumberFormat="1" applyFont="1" applyFill="1" applyBorder="1"/>
    <xf numFmtId="2" fontId="11" fillId="0" borderId="9" xfId="0" applyNumberFormat="1" applyFont="1" applyFill="1" applyBorder="1"/>
    <xf numFmtId="0" fontId="5" fillId="0" borderId="22" xfId="0" applyFont="1" applyBorder="1"/>
    <xf numFmtId="0" fontId="5" fillId="0" borderId="33" xfId="0" applyFont="1" applyBorder="1"/>
    <xf numFmtId="0" fontId="5" fillId="0" borderId="24" xfId="0" applyFont="1" applyBorder="1"/>
    <xf numFmtId="166" fontId="11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11" fillId="0" borderId="33" xfId="0" applyNumberFormat="1" applyFont="1" applyBorder="1"/>
    <xf numFmtId="2" fontId="5" fillId="0" borderId="5" xfId="0" applyNumberFormat="1" applyFont="1" applyBorder="1"/>
    <xf numFmtId="0" fontId="6" fillId="0" borderId="47" xfId="0" applyFont="1" applyFill="1" applyBorder="1" applyAlignment="1">
      <alignment horizontal="center"/>
    </xf>
    <xf numFmtId="167" fontId="5" fillId="0" borderId="15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left"/>
    </xf>
    <xf numFmtId="0" fontId="5" fillId="5" borderId="0" xfId="0" quotePrefix="1" applyFont="1" applyFill="1"/>
    <xf numFmtId="2" fontId="15" fillId="0" borderId="0" xfId="0" applyNumberFormat="1" applyFont="1" applyBorder="1" applyAlignment="1">
      <alignment horizontal="center"/>
    </xf>
    <xf numFmtId="167" fontId="5" fillId="0" borderId="14" xfId="0" quotePrefix="1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0" fontId="5" fillId="0" borderId="0" xfId="0" quotePrefix="1" applyFont="1" applyBorder="1"/>
    <xf numFmtId="0" fontId="6" fillId="10" borderId="16" xfId="0" applyFont="1" applyFill="1" applyBorder="1" applyAlignment="1">
      <alignment horizontal="left"/>
    </xf>
    <xf numFmtId="0" fontId="6" fillId="10" borderId="17" xfId="0" applyFont="1" applyFill="1" applyBorder="1" applyAlignment="1">
      <alignment horizontal="left"/>
    </xf>
    <xf numFmtId="0" fontId="6" fillId="10" borderId="19" xfId="0" applyFont="1" applyFill="1" applyBorder="1" applyAlignment="1">
      <alignment horizontal="left"/>
    </xf>
    <xf numFmtId="0" fontId="6" fillId="0" borderId="4" xfId="0" applyFont="1" applyBorder="1"/>
    <xf numFmtId="2" fontId="5" fillId="0" borderId="0" xfId="0" applyNumberFormat="1" applyFont="1"/>
    <xf numFmtId="166" fontId="5" fillId="0" borderId="9" xfId="0" applyNumberFormat="1" applyFont="1" applyFill="1" applyBorder="1" applyAlignment="1">
      <alignment horizontal="center"/>
    </xf>
    <xf numFmtId="2" fontId="6" fillId="0" borderId="4" xfId="0" applyNumberFormat="1" applyFont="1" applyBorder="1"/>
    <xf numFmtId="2" fontId="5" fillId="0" borderId="6" xfId="0" applyNumberFormat="1" applyFont="1" applyBorder="1"/>
    <xf numFmtId="2" fontId="7" fillId="0" borderId="9" xfId="0" applyNumberFormat="1" applyFont="1" applyFill="1" applyBorder="1" applyAlignment="1">
      <alignment horizontal="center"/>
    </xf>
    <xf numFmtId="166" fontId="11" fillId="0" borderId="9" xfId="0" applyNumberFormat="1" applyFont="1" applyBorder="1"/>
    <xf numFmtId="0" fontId="9" fillId="0" borderId="33" xfId="0" applyFont="1" applyFill="1" applyBorder="1"/>
    <xf numFmtId="0" fontId="5" fillId="0" borderId="33" xfId="0" applyFont="1" applyFill="1" applyBorder="1"/>
    <xf numFmtId="166" fontId="14" fillId="0" borderId="33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166" fontId="10" fillId="11" borderId="39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6" fillId="0" borderId="53" xfId="0" applyFont="1" applyFill="1" applyBorder="1"/>
    <xf numFmtId="0" fontId="6" fillId="0" borderId="10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44" xfId="0" applyFont="1" applyFill="1" applyBorder="1"/>
    <xf numFmtId="0" fontId="6" fillId="0" borderId="3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6" fillId="10" borderId="10" xfId="0" applyFont="1" applyFill="1" applyBorder="1"/>
    <xf numFmtId="0" fontId="17" fillId="1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44" xfId="0" applyFont="1" applyBorder="1"/>
    <xf numFmtId="2" fontId="5" fillId="0" borderId="4" xfId="0" applyNumberFormat="1" applyFont="1" applyBorder="1"/>
    <xf numFmtId="0" fontId="6" fillId="0" borderId="57" xfId="0" applyFont="1" applyFill="1" applyBorder="1"/>
    <xf numFmtId="0" fontId="17" fillId="0" borderId="24" xfId="0" applyFont="1" applyFill="1" applyBorder="1" applyAlignment="1">
      <alignment horizontal="center"/>
    </xf>
    <xf numFmtId="0" fontId="6" fillId="12" borderId="0" xfId="0" applyFont="1" applyFill="1"/>
    <xf numFmtId="0" fontId="5" fillId="12" borderId="0" xfId="0" applyFont="1" applyFill="1"/>
    <xf numFmtId="2" fontId="5" fillId="12" borderId="0" xfId="0" applyNumberFormat="1" applyFont="1" applyFill="1"/>
    <xf numFmtId="0" fontId="5" fillId="12" borderId="0" xfId="0" applyFont="1" applyFill="1" applyAlignment="1">
      <alignment horizontal="center"/>
    </xf>
    <xf numFmtId="164" fontId="5" fillId="12" borderId="0" xfId="0" applyNumberFormat="1" applyFont="1" applyFill="1" applyAlignment="1">
      <alignment horizontal="center"/>
    </xf>
    <xf numFmtId="0" fontId="5" fillId="12" borderId="0" xfId="0" applyFont="1" applyFill="1" applyAlignment="1">
      <alignment horizontal="right"/>
    </xf>
    <xf numFmtId="20" fontId="5" fillId="12" borderId="32" xfId="0" applyNumberFormat="1" applyFont="1" applyFill="1" applyBorder="1"/>
    <xf numFmtId="20" fontId="5" fillId="12" borderId="48" xfId="0" applyNumberFormat="1" applyFont="1" applyFill="1" applyBorder="1"/>
    <xf numFmtId="0" fontId="5" fillId="12" borderId="5" xfId="0" applyFont="1" applyFill="1" applyBorder="1"/>
    <xf numFmtId="166" fontId="7" fillId="12" borderId="49" xfId="0" applyNumberFormat="1" applyFont="1" applyFill="1" applyBorder="1" applyAlignment="1">
      <alignment horizontal="center"/>
    </xf>
    <xf numFmtId="166" fontId="7" fillId="12" borderId="50" xfId="0" applyNumberFormat="1" applyFont="1" applyFill="1" applyBorder="1" applyAlignment="1">
      <alignment horizontal="center"/>
    </xf>
    <xf numFmtId="2" fontId="7" fillId="12" borderId="1" xfId="0" applyNumberFormat="1" applyFont="1" applyFill="1" applyBorder="1" applyAlignment="1">
      <alignment horizontal="center"/>
    </xf>
    <xf numFmtId="166" fontId="7" fillId="12" borderId="51" xfId="0" applyNumberFormat="1" applyFont="1" applyFill="1" applyBorder="1" applyAlignment="1">
      <alignment horizontal="center"/>
    </xf>
    <xf numFmtId="166" fontId="7" fillId="12" borderId="12" xfId="0" applyNumberFormat="1" applyFont="1" applyFill="1" applyBorder="1" applyAlignment="1">
      <alignment horizontal="center"/>
    </xf>
    <xf numFmtId="2" fontId="5" fillId="12" borderId="4" xfId="0" applyNumberFormat="1" applyFont="1" applyFill="1" applyBorder="1"/>
    <xf numFmtId="0" fontId="5" fillId="12" borderId="0" xfId="0" applyFont="1" applyFill="1" applyBorder="1"/>
    <xf numFmtId="166" fontId="7" fillId="12" borderId="0" xfId="0" applyNumberFormat="1" applyFont="1" applyFill="1" applyBorder="1" applyAlignment="1">
      <alignment horizontal="center"/>
    </xf>
    <xf numFmtId="2" fontId="7" fillId="12" borderId="0" xfId="0" applyNumberFormat="1" applyFont="1" applyFill="1" applyBorder="1" applyAlignment="1">
      <alignment horizontal="center"/>
    </xf>
    <xf numFmtId="2" fontId="5" fillId="12" borderId="0" xfId="0" applyNumberFormat="1" applyFont="1" applyFill="1" applyBorder="1"/>
    <xf numFmtId="167" fontId="5" fillId="12" borderId="0" xfId="0" applyNumberFormat="1" applyFont="1" applyFill="1"/>
    <xf numFmtId="0" fontId="6" fillId="12" borderId="0" xfId="0" applyFont="1" applyFill="1" applyBorder="1"/>
    <xf numFmtId="0" fontId="6" fillId="12" borderId="0" xfId="0" applyFont="1" applyFill="1" applyBorder="1" applyAlignment="1">
      <alignment horizontal="center"/>
    </xf>
    <xf numFmtId="0" fontId="5" fillId="12" borderId="0" xfId="0" applyFont="1" applyFill="1" applyAlignment="1"/>
    <xf numFmtId="2" fontId="5" fillId="12" borderId="0" xfId="0" quotePrefix="1" applyNumberFormat="1" applyFont="1" applyFill="1"/>
    <xf numFmtId="0" fontId="5" fillId="12" borderId="0" xfId="0" quotePrefix="1" applyFont="1" applyFill="1"/>
    <xf numFmtId="0" fontId="5" fillId="13" borderId="0" xfId="0" applyFont="1" applyFill="1"/>
    <xf numFmtId="2" fontId="5" fillId="13" borderId="0" xfId="0" applyNumberFormat="1" applyFont="1" applyFill="1"/>
    <xf numFmtId="0" fontId="5" fillId="13" borderId="0" xfId="0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20" fontId="5" fillId="13" borderId="32" xfId="0" applyNumberFormat="1" applyFont="1" applyFill="1" applyBorder="1"/>
    <xf numFmtId="20" fontId="5" fillId="13" borderId="48" xfId="0" applyNumberFormat="1" applyFont="1" applyFill="1" applyBorder="1"/>
    <xf numFmtId="166" fontId="7" fillId="13" borderId="50" xfId="0" applyNumberFormat="1" applyFont="1" applyFill="1" applyBorder="1" applyAlignment="1">
      <alignment horizontal="center"/>
    </xf>
    <xf numFmtId="2" fontId="7" fillId="13" borderId="1" xfId="0" applyNumberFormat="1" applyFont="1" applyFill="1" applyBorder="1" applyAlignment="1">
      <alignment horizontal="center"/>
    </xf>
    <xf numFmtId="166" fontId="7" fillId="13" borderId="49" xfId="0" applyNumberFormat="1" applyFont="1" applyFill="1" applyBorder="1" applyAlignment="1">
      <alignment horizontal="center"/>
    </xf>
    <xf numFmtId="166" fontId="7" fillId="13" borderId="51" xfId="0" applyNumberFormat="1" applyFont="1" applyFill="1" applyBorder="1" applyAlignment="1">
      <alignment horizontal="center"/>
    </xf>
    <xf numFmtId="166" fontId="7" fillId="13" borderId="12" xfId="0" applyNumberFormat="1" applyFont="1" applyFill="1" applyBorder="1" applyAlignment="1">
      <alignment horizontal="center"/>
    </xf>
    <xf numFmtId="2" fontId="5" fillId="13" borderId="4" xfId="0" applyNumberFormat="1" applyFont="1" applyFill="1" applyBorder="1"/>
    <xf numFmtId="166" fontId="7" fillId="13" borderId="0" xfId="0" applyNumberFormat="1" applyFont="1" applyFill="1" applyBorder="1" applyAlignment="1">
      <alignment horizontal="center"/>
    </xf>
    <xf numFmtId="2" fontId="7" fillId="13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/>
    <xf numFmtId="0" fontId="5" fillId="13" borderId="0" xfId="0" applyFont="1" applyFill="1" applyBorder="1"/>
    <xf numFmtId="167" fontId="5" fillId="13" borderId="0" xfId="0" applyNumberFormat="1" applyFont="1" applyFill="1"/>
    <xf numFmtId="0" fontId="5" fillId="13" borderId="0" xfId="0" applyFont="1" applyFill="1" applyAlignment="1">
      <alignment horizontal="right"/>
    </xf>
    <xf numFmtId="0" fontId="6" fillId="13" borderId="0" xfId="0" applyFont="1" applyFill="1" applyBorder="1"/>
    <xf numFmtId="0" fontId="6" fillId="13" borderId="0" xfId="0" applyFont="1" applyFill="1" applyBorder="1" applyAlignment="1">
      <alignment horizontal="center"/>
    </xf>
    <xf numFmtId="0" fontId="5" fillId="13" borderId="0" xfId="0" applyFont="1" applyFill="1" applyAlignment="1"/>
    <xf numFmtId="2" fontId="5" fillId="13" borderId="0" xfId="0" quotePrefix="1" applyNumberFormat="1" applyFont="1" applyFill="1"/>
    <xf numFmtId="0" fontId="5" fillId="13" borderId="0" xfId="0" quotePrefix="1" applyFont="1" applyFill="1"/>
    <xf numFmtId="0" fontId="6" fillId="13" borderId="0" xfId="0" applyFont="1" applyFill="1"/>
    <xf numFmtId="0" fontId="5" fillId="13" borderId="5" xfId="0" applyFont="1" applyFill="1" applyBorder="1"/>
    <xf numFmtId="0" fontId="6" fillId="14" borderId="0" xfId="0" applyFont="1" applyFill="1"/>
    <xf numFmtId="0" fontId="5" fillId="14" borderId="0" xfId="0" applyFont="1" applyFill="1"/>
    <xf numFmtId="2" fontId="5" fillId="14" borderId="0" xfId="0" applyNumberFormat="1" applyFont="1" applyFill="1"/>
    <xf numFmtId="0" fontId="5" fillId="14" borderId="0" xfId="0" applyFont="1" applyFill="1" applyAlignment="1">
      <alignment horizontal="center"/>
    </xf>
    <xf numFmtId="164" fontId="5" fillId="14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right"/>
    </xf>
    <xf numFmtId="20" fontId="5" fillId="14" borderId="32" xfId="0" applyNumberFormat="1" applyFont="1" applyFill="1" applyBorder="1"/>
    <xf numFmtId="20" fontId="5" fillId="14" borderId="48" xfId="0" applyNumberFormat="1" applyFont="1" applyFill="1" applyBorder="1"/>
    <xf numFmtId="0" fontId="5" fillId="14" borderId="5" xfId="0" applyFont="1" applyFill="1" applyBorder="1"/>
    <xf numFmtId="166" fontId="7" fillId="14" borderId="49" xfId="0" applyNumberFormat="1" applyFont="1" applyFill="1" applyBorder="1" applyAlignment="1">
      <alignment horizontal="center"/>
    </xf>
    <xf numFmtId="166" fontId="7" fillId="14" borderId="50" xfId="0" applyNumberFormat="1" applyFont="1" applyFill="1" applyBorder="1" applyAlignment="1">
      <alignment horizontal="center"/>
    </xf>
    <xf numFmtId="2" fontId="7" fillId="14" borderId="1" xfId="0" applyNumberFormat="1" applyFont="1" applyFill="1" applyBorder="1" applyAlignment="1">
      <alignment horizontal="center"/>
    </xf>
    <xf numFmtId="166" fontId="7" fillId="14" borderId="51" xfId="0" applyNumberFormat="1" applyFont="1" applyFill="1" applyBorder="1" applyAlignment="1">
      <alignment horizontal="center"/>
    </xf>
    <xf numFmtId="166" fontId="7" fillId="14" borderId="12" xfId="0" applyNumberFormat="1" applyFont="1" applyFill="1" applyBorder="1" applyAlignment="1">
      <alignment horizontal="center"/>
    </xf>
    <xf numFmtId="2" fontId="5" fillId="14" borderId="4" xfId="0" applyNumberFormat="1" applyFont="1" applyFill="1" applyBorder="1"/>
    <xf numFmtId="0" fontId="5" fillId="14" borderId="0" xfId="0" applyFont="1" applyFill="1" applyBorder="1"/>
    <xf numFmtId="166" fontId="7" fillId="14" borderId="0" xfId="0" applyNumberFormat="1" applyFont="1" applyFill="1" applyBorder="1" applyAlignment="1">
      <alignment horizontal="center"/>
    </xf>
    <xf numFmtId="2" fontId="7" fillId="14" borderId="0" xfId="0" applyNumberFormat="1" applyFont="1" applyFill="1" applyBorder="1" applyAlignment="1">
      <alignment horizontal="center"/>
    </xf>
    <xf numFmtId="2" fontId="5" fillId="14" borderId="0" xfId="0" applyNumberFormat="1" applyFont="1" applyFill="1" applyBorder="1"/>
    <xf numFmtId="167" fontId="5" fillId="14" borderId="0" xfId="0" applyNumberFormat="1" applyFont="1" applyFill="1"/>
    <xf numFmtId="0" fontId="6" fillId="14" borderId="0" xfId="0" applyFont="1" applyFill="1" applyBorder="1"/>
    <xf numFmtId="0" fontId="6" fillId="14" borderId="0" xfId="0" applyFont="1" applyFill="1" applyBorder="1" applyAlignment="1">
      <alignment horizontal="center"/>
    </xf>
    <xf numFmtId="0" fontId="5" fillId="14" borderId="0" xfId="0" applyFont="1" applyFill="1" applyAlignment="1"/>
    <xf numFmtId="2" fontId="5" fillId="14" borderId="0" xfId="0" quotePrefix="1" applyNumberFormat="1" applyFont="1" applyFill="1"/>
    <xf numFmtId="0" fontId="5" fillId="14" borderId="0" xfId="0" quotePrefix="1" applyFont="1" applyFill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8" fillId="0" borderId="30" xfId="0" applyFont="1" applyFill="1" applyBorder="1" applyAlignment="1" applyProtection="1"/>
    <xf numFmtId="0" fontId="5" fillId="0" borderId="30" xfId="0" applyFont="1" applyFill="1" applyBorder="1" applyAlignment="1" applyProtection="1"/>
    <xf numFmtId="0" fontId="19" fillId="0" borderId="30" xfId="0" applyFont="1" applyFill="1" applyBorder="1" applyAlignment="1" applyProtection="1"/>
    <xf numFmtId="0" fontId="20" fillId="0" borderId="30" xfId="0" applyFont="1" applyFill="1" applyBorder="1" applyAlignment="1" applyProtection="1"/>
    <xf numFmtId="0" fontId="5" fillId="0" borderId="30" xfId="0" applyFont="1" applyBorder="1" applyAlignment="1"/>
    <xf numFmtId="0" fontId="18" fillId="0" borderId="16" xfId="0" applyFont="1" applyFill="1" applyBorder="1" applyAlignment="1" applyProtection="1">
      <alignment horizontal="centerContinuous"/>
    </xf>
    <xf numFmtId="0" fontId="18" fillId="0" borderId="17" xfId="0" applyFont="1" applyFill="1" applyBorder="1" applyAlignment="1" applyProtection="1">
      <alignment horizontal="centerContinuous"/>
    </xf>
    <xf numFmtId="0" fontId="18" fillId="0" borderId="18" xfId="0" applyFont="1" applyFill="1" applyBorder="1" applyAlignment="1" applyProtection="1">
      <alignment horizontal="centerContinuous"/>
    </xf>
    <xf numFmtId="0" fontId="21" fillId="3" borderId="17" xfId="0" applyFont="1" applyFill="1" applyBorder="1" applyAlignment="1" applyProtection="1">
      <alignment horizontal="centerContinuous"/>
    </xf>
    <xf numFmtId="0" fontId="21" fillId="3" borderId="19" xfId="0" applyFont="1" applyFill="1" applyBorder="1" applyAlignment="1" applyProtection="1">
      <alignment horizontal="centerContinuous"/>
    </xf>
    <xf numFmtId="0" fontId="21" fillId="6" borderId="17" xfId="0" applyFont="1" applyFill="1" applyBorder="1" applyAlignment="1" applyProtection="1"/>
    <xf numFmtId="0" fontId="21" fillId="6" borderId="17" xfId="0" applyFont="1" applyFill="1" applyBorder="1" applyAlignment="1" applyProtection="1">
      <alignment horizontal="center"/>
    </xf>
    <xf numFmtId="0" fontId="21" fillId="6" borderId="19" xfId="0" applyFont="1" applyFill="1" applyBorder="1" applyAlignment="1" applyProtection="1">
      <alignment horizontal="center"/>
    </xf>
    <xf numFmtId="0" fontId="21" fillId="9" borderId="34" xfId="0" applyFont="1" applyFill="1" applyBorder="1" applyAlignment="1" applyProtection="1">
      <alignment horizontal="center"/>
    </xf>
    <xf numFmtId="0" fontId="23" fillId="3" borderId="17" xfId="0" applyFont="1" applyFill="1" applyBorder="1" applyProtection="1"/>
    <xf numFmtId="0" fontId="24" fillId="3" borderId="17" xfId="0" applyFont="1" applyFill="1" applyBorder="1" applyProtection="1"/>
    <xf numFmtId="167" fontId="5" fillId="3" borderId="19" xfId="0" applyNumberFormat="1" applyFont="1" applyFill="1" applyBorder="1" applyProtection="1"/>
    <xf numFmtId="0" fontId="23" fillId="4" borderId="17" xfId="0" applyFont="1" applyFill="1" applyBorder="1" applyProtection="1"/>
    <xf numFmtId="0" fontId="25" fillId="4" borderId="17" xfId="0" applyFont="1" applyFill="1" applyBorder="1" applyAlignment="1" applyProtection="1">
      <alignment horizontal="right"/>
    </xf>
    <xf numFmtId="167" fontId="5" fillId="4" borderId="19" xfId="0" applyNumberFormat="1" applyFont="1" applyFill="1" applyBorder="1" applyProtection="1"/>
    <xf numFmtId="0" fontId="23" fillId="2" borderId="17" xfId="0" applyFont="1" applyFill="1" applyBorder="1" applyProtection="1"/>
    <xf numFmtId="0" fontId="25" fillId="2" borderId="17" xfId="0" applyFont="1" applyFill="1" applyBorder="1" applyAlignment="1" applyProtection="1">
      <alignment horizontal="right"/>
    </xf>
    <xf numFmtId="167" fontId="5" fillId="2" borderId="19" xfId="0" applyNumberFormat="1" applyFont="1" applyFill="1" applyBorder="1" applyProtection="1"/>
    <xf numFmtId="0" fontId="23" fillId="6" borderId="17" xfId="0" applyFont="1" applyFill="1" applyBorder="1" applyProtection="1"/>
    <xf numFmtId="0" fontId="25" fillId="6" borderId="17" xfId="0" applyFont="1" applyFill="1" applyBorder="1" applyAlignment="1" applyProtection="1">
      <alignment horizontal="right"/>
    </xf>
    <xf numFmtId="167" fontId="5" fillId="6" borderId="19" xfId="0" applyNumberFormat="1" applyFont="1" applyFill="1" applyBorder="1" applyProtection="1"/>
    <xf numFmtId="0" fontId="23" fillId="7" borderId="17" xfId="0" applyFont="1" applyFill="1" applyBorder="1" applyProtection="1"/>
    <xf numFmtId="0" fontId="25" fillId="7" borderId="17" xfId="0" applyFont="1" applyFill="1" applyBorder="1" applyAlignment="1" applyProtection="1">
      <alignment horizontal="right"/>
    </xf>
    <xf numFmtId="167" fontId="5" fillId="7" borderId="19" xfId="0" applyNumberFormat="1" applyFont="1" applyFill="1" applyBorder="1" applyProtection="1"/>
    <xf numFmtId="0" fontId="23" fillId="8" borderId="17" xfId="0" applyFont="1" applyFill="1" applyBorder="1" applyProtection="1"/>
    <xf numFmtId="167" fontId="5" fillId="8" borderId="19" xfId="0" applyNumberFormat="1" applyFont="1" applyFill="1" applyBorder="1" applyProtection="1"/>
    <xf numFmtId="0" fontId="21" fillId="9" borderId="35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Continuous"/>
    </xf>
    <xf numFmtId="0" fontId="6" fillId="0" borderId="17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right"/>
    </xf>
    <xf numFmtId="0" fontId="6" fillId="4" borderId="17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0" fontId="6" fillId="2" borderId="17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right"/>
    </xf>
    <xf numFmtId="0" fontId="6" fillId="6" borderId="17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right"/>
    </xf>
    <xf numFmtId="0" fontId="6" fillId="7" borderId="17" xfId="0" applyFont="1" applyFill="1" applyBorder="1" applyAlignment="1" applyProtection="1">
      <alignment horizontal="center"/>
    </xf>
    <xf numFmtId="0" fontId="6" fillId="7" borderId="19" xfId="0" applyFont="1" applyFill="1" applyBorder="1" applyAlignment="1" applyProtection="1">
      <alignment horizontal="right"/>
    </xf>
    <xf numFmtId="0" fontId="6" fillId="8" borderId="17" xfId="0" applyFont="1" applyFill="1" applyBorder="1" applyAlignment="1" applyProtection="1">
      <alignment horizontal="center"/>
    </xf>
    <xf numFmtId="0" fontId="6" fillId="8" borderId="19" xfId="0" applyFont="1" applyFill="1" applyBorder="1" applyAlignment="1" applyProtection="1">
      <alignment horizontal="right"/>
    </xf>
    <xf numFmtId="0" fontId="6" fillId="9" borderId="36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5" fillId="0" borderId="21" xfId="0" applyNumberFormat="1" applyFont="1" applyFill="1" applyBorder="1" applyAlignment="1" applyProtection="1">
      <alignment horizontal="center"/>
    </xf>
    <xf numFmtId="167" fontId="5" fillId="3" borderId="61" xfId="0" applyNumberFormat="1" applyFont="1" applyFill="1" applyBorder="1" applyAlignment="1" applyProtection="1">
      <alignment horizontal="center"/>
    </xf>
    <xf numFmtId="167" fontId="5" fillId="3" borderId="62" xfId="0" applyNumberFormat="1" applyFont="1" applyFill="1" applyBorder="1" applyAlignment="1" applyProtection="1">
      <alignment horizontal="center"/>
    </xf>
    <xf numFmtId="167" fontId="5" fillId="3" borderId="58" xfId="0" applyNumberFormat="1" applyFont="1" applyFill="1" applyBorder="1" applyAlignment="1" applyProtection="1">
      <alignment horizontal="center"/>
    </xf>
    <xf numFmtId="167" fontId="5" fillId="4" borderId="5" xfId="0" applyNumberFormat="1" applyFont="1" applyFill="1" applyBorder="1" applyAlignment="1" applyProtection="1">
      <alignment horizontal="center"/>
    </xf>
    <xf numFmtId="167" fontId="5" fillId="4" borderId="58" xfId="0" applyNumberFormat="1" applyFont="1" applyFill="1" applyBorder="1" applyAlignment="1" applyProtection="1">
      <alignment horizontal="center"/>
    </xf>
    <xf numFmtId="167" fontId="5" fillId="2" borderId="5" xfId="0" applyNumberFormat="1" applyFont="1" applyFill="1" applyBorder="1" applyAlignment="1" applyProtection="1">
      <alignment horizontal="center"/>
    </xf>
    <xf numFmtId="167" fontId="5" fillId="2" borderId="58" xfId="0" applyNumberFormat="1" applyFont="1" applyFill="1" applyBorder="1" applyAlignment="1" applyProtection="1">
      <alignment horizontal="center"/>
    </xf>
    <xf numFmtId="167" fontId="5" fillId="6" borderId="5" xfId="0" applyNumberFormat="1" applyFont="1" applyFill="1" applyBorder="1" applyAlignment="1" applyProtection="1">
      <alignment horizontal="center"/>
    </xf>
    <xf numFmtId="167" fontId="5" fillId="6" borderId="58" xfId="0" applyNumberFormat="1" applyFont="1" applyFill="1" applyBorder="1" applyAlignment="1" applyProtection="1">
      <alignment horizontal="center"/>
    </xf>
    <xf numFmtId="167" fontId="5" fillId="7" borderId="5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Alignment="1" applyProtection="1">
      <alignment horizontal="center"/>
    </xf>
    <xf numFmtId="167" fontId="5" fillId="8" borderId="5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/>
    </xf>
    <xf numFmtId="167" fontId="5" fillId="9" borderId="35" xfId="0" applyNumberFormat="1" applyFont="1" applyFill="1" applyBorder="1" applyAlignment="1" applyProtection="1">
      <alignment horizontal="center"/>
    </xf>
    <xf numFmtId="165" fontId="5" fillId="0" borderId="59" xfId="0" applyNumberFormat="1" applyFont="1" applyFill="1" applyBorder="1" applyAlignment="1" applyProtection="1">
      <alignment horizontal="center"/>
    </xf>
    <xf numFmtId="167" fontId="5" fillId="3" borderId="60" xfId="0" applyNumberFormat="1" applyFont="1" applyFill="1" applyBorder="1" applyAlignment="1" applyProtection="1">
      <alignment horizontal="center"/>
    </xf>
    <xf numFmtId="167" fontId="5" fillId="3" borderId="11" xfId="0" applyNumberFormat="1" applyFont="1" applyFill="1" applyBorder="1" applyAlignment="1" applyProtection="1">
      <alignment horizontal="center"/>
    </xf>
    <xf numFmtId="167" fontId="5" fillId="3" borderId="59" xfId="0" applyNumberFormat="1" applyFont="1" applyFill="1" applyBorder="1" applyAlignment="1" applyProtection="1">
      <alignment horizontal="center"/>
    </xf>
    <xf numFmtId="167" fontId="5" fillId="4" borderId="11" xfId="0" applyNumberFormat="1" applyFont="1" applyFill="1" applyBorder="1" applyAlignment="1" applyProtection="1">
      <alignment horizontal="center"/>
    </xf>
    <xf numFmtId="167" fontId="5" fillId="4" borderId="9" xfId="0" applyNumberFormat="1" applyFont="1" applyFill="1" applyBorder="1" applyAlignment="1" applyProtection="1">
      <alignment horizontal="center"/>
    </xf>
    <xf numFmtId="167" fontId="5" fillId="4" borderId="59" xfId="0" applyNumberFormat="1" applyFont="1" applyFill="1" applyBorder="1" applyAlignment="1" applyProtection="1">
      <alignment horizontal="center"/>
    </xf>
    <xf numFmtId="167" fontId="5" fillId="2" borderId="11" xfId="0" applyNumberFormat="1" applyFont="1" applyFill="1" applyBorder="1" applyAlignment="1" applyProtection="1">
      <alignment horizontal="center"/>
    </xf>
    <xf numFmtId="167" fontId="5" fillId="2" borderId="9" xfId="0" applyNumberFormat="1" applyFont="1" applyFill="1" applyBorder="1" applyAlignment="1" applyProtection="1">
      <alignment horizontal="center"/>
    </xf>
    <xf numFmtId="167" fontId="5" fillId="2" borderId="59" xfId="0" applyNumberFormat="1" applyFont="1" applyFill="1" applyBorder="1" applyAlignment="1" applyProtection="1">
      <alignment horizontal="center"/>
    </xf>
    <xf numFmtId="167" fontId="5" fillId="6" borderId="11" xfId="0" applyNumberFormat="1" applyFont="1" applyFill="1" applyBorder="1" applyAlignment="1" applyProtection="1">
      <alignment horizontal="center"/>
    </xf>
    <xf numFmtId="167" fontId="5" fillId="6" borderId="9" xfId="0" applyNumberFormat="1" applyFont="1" applyFill="1" applyBorder="1" applyAlignment="1" applyProtection="1">
      <alignment horizontal="center"/>
    </xf>
    <xf numFmtId="167" fontId="5" fillId="6" borderId="59" xfId="0" applyNumberFormat="1" applyFont="1" applyFill="1" applyBorder="1" applyAlignment="1" applyProtection="1">
      <alignment horizontal="center"/>
    </xf>
    <xf numFmtId="167" fontId="5" fillId="7" borderId="11" xfId="0" applyNumberFormat="1" applyFont="1" applyFill="1" applyBorder="1" applyAlignment="1" applyProtection="1">
      <alignment horizontal="center"/>
    </xf>
    <xf numFmtId="167" fontId="5" fillId="7" borderId="9" xfId="0" applyNumberFormat="1" applyFont="1" applyFill="1" applyBorder="1" applyAlignment="1" applyProtection="1">
      <alignment horizontal="center"/>
    </xf>
    <xf numFmtId="167" fontId="5" fillId="7" borderId="59" xfId="0" applyNumberFormat="1" applyFont="1" applyFill="1" applyBorder="1" applyAlignment="1" applyProtection="1">
      <alignment horizontal="center"/>
    </xf>
    <xf numFmtId="167" fontId="5" fillId="8" borderId="11" xfId="0" applyNumberFormat="1" applyFont="1" applyFill="1" applyBorder="1" applyAlignment="1" applyProtection="1">
      <alignment horizontal="center"/>
    </xf>
    <xf numFmtId="167" fontId="5" fillId="8" borderId="59" xfId="0" applyNumberFormat="1" applyFont="1" applyFill="1" applyBorder="1" applyAlignment="1" applyProtection="1">
      <alignment horizontal="center"/>
    </xf>
    <xf numFmtId="167" fontId="5" fillId="9" borderId="11" xfId="0" applyNumberFormat="1" applyFont="1" applyFill="1" applyBorder="1" applyAlignment="1" applyProtection="1">
      <alignment horizontal="center"/>
    </xf>
    <xf numFmtId="167" fontId="6" fillId="3" borderId="23" xfId="0" applyNumberFormat="1" applyFont="1" applyFill="1" applyBorder="1" applyAlignment="1" applyProtection="1">
      <alignment horizontal="center"/>
    </xf>
    <xf numFmtId="167" fontId="6" fillId="3" borderId="24" xfId="0" applyNumberFormat="1" applyFont="1" applyFill="1" applyBorder="1" applyAlignment="1" applyProtection="1">
      <alignment horizontal="center"/>
    </xf>
    <xf numFmtId="167" fontId="6" fillId="3" borderId="25" xfId="0" applyNumberFormat="1" applyFont="1" applyFill="1" applyBorder="1" applyAlignment="1" applyProtection="1"/>
    <xf numFmtId="167" fontId="6" fillId="4" borderId="26" xfId="0" applyNumberFormat="1" applyFont="1" applyFill="1" applyBorder="1" applyAlignment="1" applyProtection="1">
      <alignment horizontal="center"/>
    </xf>
    <xf numFmtId="167" fontId="6" fillId="4" borderId="24" xfId="0" applyNumberFormat="1" applyFont="1" applyFill="1" applyBorder="1" applyAlignment="1" applyProtection="1">
      <alignment horizontal="center"/>
    </xf>
    <xf numFmtId="167" fontId="6" fillId="4" borderId="25" xfId="0" applyNumberFormat="1" applyFont="1" applyFill="1" applyBorder="1" applyAlignment="1" applyProtection="1"/>
    <xf numFmtId="167" fontId="6" fillId="2" borderId="26" xfId="0" applyNumberFormat="1" applyFont="1" applyFill="1" applyBorder="1" applyAlignment="1" applyProtection="1">
      <alignment horizontal="center"/>
    </xf>
    <xf numFmtId="167" fontId="6" fillId="2" borderId="24" xfId="0" applyNumberFormat="1" applyFont="1" applyFill="1" applyBorder="1" applyAlignment="1" applyProtection="1">
      <alignment horizontal="center"/>
    </xf>
    <xf numFmtId="167" fontId="6" fillId="2" borderId="25" xfId="0" applyNumberFormat="1" applyFont="1" applyFill="1" applyBorder="1" applyAlignment="1" applyProtection="1"/>
    <xf numFmtId="167" fontId="6" fillId="6" borderId="26" xfId="0" applyNumberFormat="1" applyFont="1" applyFill="1" applyBorder="1" applyAlignment="1" applyProtection="1">
      <alignment horizontal="center"/>
    </xf>
    <xf numFmtId="167" fontId="6" fillId="6" borderId="24" xfId="0" applyNumberFormat="1" applyFont="1" applyFill="1" applyBorder="1" applyAlignment="1" applyProtection="1">
      <alignment horizontal="center"/>
    </xf>
    <xf numFmtId="167" fontId="6" fillId="6" borderId="25" xfId="0" applyNumberFormat="1" applyFont="1" applyFill="1" applyBorder="1" applyAlignment="1" applyProtection="1"/>
    <xf numFmtId="167" fontId="6" fillId="7" borderId="26" xfId="0" applyNumberFormat="1" applyFont="1" applyFill="1" applyBorder="1" applyAlignment="1" applyProtection="1">
      <alignment horizontal="center"/>
    </xf>
    <xf numFmtId="167" fontId="6" fillId="7" borderId="24" xfId="0" applyNumberFormat="1" applyFont="1" applyFill="1" applyBorder="1" applyAlignment="1" applyProtection="1">
      <alignment horizontal="center"/>
    </xf>
    <xf numFmtId="167" fontId="6" fillId="7" borderId="25" xfId="0" applyNumberFormat="1" applyFont="1" applyFill="1" applyBorder="1" applyAlignment="1" applyProtection="1"/>
    <xf numFmtId="167" fontId="6" fillId="8" borderId="24" xfId="0" applyNumberFormat="1" applyFont="1" applyFill="1" applyBorder="1" applyAlignment="1" applyProtection="1">
      <alignment horizontal="center"/>
    </xf>
    <xf numFmtId="167" fontId="6" fillId="8" borderId="25" xfId="0" applyNumberFormat="1" applyFont="1" applyFill="1" applyBorder="1" applyAlignment="1" applyProtection="1"/>
    <xf numFmtId="167" fontId="6" fillId="9" borderId="24" xfId="0" applyNumberFormat="1" applyFont="1" applyFill="1" applyBorder="1" applyAlignment="1" applyProtection="1">
      <alignment horizontal="center"/>
    </xf>
    <xf numFmtId="0" fontId="6" fillId="3" borderId="27" xfId="0" applyFont="1" applyFill="1" applyBorder="1" applyProtection="1"/>
    <xf numFmtId="1" fontId="6" fillId="3" borderId="28" xfId="0" applyNumberFormat="1" applyFont="1" applyFill="1" applyBorder="1" applyProtection="1"/>
    <xf numFmtId="167" fontId="6" fillId="3" borderId="18" xfId="0" applyNumberFormat="1" applyFont="1" applyFill="1" applyBorder="1" applyProtection="1"/>
    <xf numFmtId="1" fontId="5" fillId="0" borderId="0" xfId="0" applyNumberFormat="1" applyFont="1" applyProtection="1"/>
    <xf numFmtId="1" fontId="6" fillId="0" borderId="0" xfId="0" applyNumberFormat="1" applyFont="1" applyAlignment="1" applyProtection="1">
      <alignment horizontal="right"/>
    </xf>
    <xf numFmtId="0" fontId="6" fillId="3" borderId="29" xfId="0" applyFont="1" applyFill="1" applyBorder="1" applyProtection="1"/>
    <xf numFmtId="1" fontId="6" fillId="3" borderId="30" xfId="0" applyNumberFormat="1" applyFont="1" applyFill="1" applyBorder="1" applyProtection="1"/>
    <xf numFmtId="2" fontId="6" fillId="3" borderId="31" xfId="0" applyNumberFormat="1" applyFont="1" applyFill="1" applyBorder="1" applyProtection="1"/>
    <xf numFmtId="167" fontId="5" fillId="0" borderId="0" xfId="0" quotePrefix="1" applyNumberFormat="1" applyFont="1" applyProtection="1"/>
    <xf numFmtId="0" fontId="5" fillId="0" borderId="0" xfId="0" quotePrefix="1" applyFont="1" applyProtection="1"/>
    <xf numFmtId="0" fontId="26" fillId="0" borderId="0" xfId="0" applyFont="1"/>
    <xf numFmtId="0" fontId="15" fillId="0" borderId="0" xfId="0" applyFont="1"/>
    <xf numFmtId="49" fontId="5" fillId="2" borderId="0" xfId="0" applyNumberFormat="1" applyFont="1" applyFill="1" applyAlignment="1">
      <alignment horizontal="right"/>
    </xf>
    <xf numFmtId="0" fontId="6" fillId="0" borderId="0" xfId="0" applyFont="1"/>
    <xf numFmtId="167" fontId="5" fillId="2" borderId="0" xfId="0" applyNumberFormat="1" applyFont="1" applyFill="1"/>
    <xf numFmtId="167" fontId="6" fillId="0" borderId="0" xfId="0" applyNumberFormat="1" applyFont="1"/>
    <xf numFmtId="20" fontId="5" fillId="0" borderId="0" xfId="0" applyNumberFormat="1" applyFont="1"/>
    <xf numFmtId="167" fontId="5" fillId="0" borderId="0" xfId="0" applyNumberFormat="1" applyFont="1" applyFill="1"/>
    <xf numFmtId="0" fontId="5" fillId="2" borderId="0" xfId="0" applyFont="1" applyFill="1"/>
    <xf numFmtId="0" fontId="5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15" borderId="0" xfId="0" applyFont="1" applyFill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21" fillId="8" borderId="16" xfId="0" applyFont="1" applyFill="1" applyBorder="1" applyAlignment="1" applyProtection="1">
      <alignment horizontal="center"/>
    </xf>
    <xf numFmtId="0" fontId="21" fillId="8" borderId="19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21" fillId="7" borderId="16" xfId="0" applyFont="1" applyFill="1" applyBorder="1" applyAlignment="1" applyProtection="1">
      <alignment horizontal="center"/>
    </xf>
    <xf numFmtId="0" fontId="21" fillId="7" borderId="17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21" fillId="4" borderId="16" xfId="0" applyFont="1" applyFill="1" applyBorder="1" applyAlignment="1" applyProtection="1">
      <alignment horizontal="center"/>
    </xf>
    <xf numFmtId="0" fontId="21" fillId="4" borderId="17" xfId="0" applyFont="1" applyFill="1" applyBorder="1" applyAlignment="1" applyProtection="1">
      <alignment horizontal="center"/>
    </xf>
    <xf numFmtId="0" fontId="21" fillId="4" borderId="19" xfId="0" applyFont="1" applyFill="1" applyBorder="1" applyAlignment="1" applyProtection="1">
      <alignment horizontal="center"/>
    </xf>
    <xf numFmtId="0" fontId="21" fillId="2" borderId="16" xfId="0" applyFont="1" applyFill="1" applyBorder="1" applyAlignment="1" applyProtection="1">
      <alignment horizontal="center"/>
    </xf>
    <xf numFmtId="0" fontId="21" fillId="2" borderId="17" xfId="0" applyFont="1" applyFill="1" applyBorder="1" applyAlignment="1" applyProtection="1">
      <alignment horizontal="center"/>
    </xf>
    <xf numFmtId="0" fontId="21" fillId="2" borderId="19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7" fontId="5" fillId="0" borderId="53" xfId="0" applyNumberFormat="1" applyFont="1" applyFill="1" applyBorder="1" applyAlignment="1">
      <alignment horizontal="center"/>
    </xf>
    <xf numFmtId="167" fontId="5" fillId="0" borderId="38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44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167" fontId="5" fillId="0" borderId="54" xfId="0" applyNumberFormat="1" applyFont="1" applyFill="1" applyBorder="1" applyAlignment="1">
      <alignment horizontal="center"/>
    </xf>
    <xf numFmtId="167" fontId="5" fillId="0" borderId="43" xfId="0" applyNumberFormat="1" applyFont="1" applyFill="1" applyBorder="1" applyAlignment="1">
      <alignment horizontal="center"/>
    </xf>
    <xf numFmtId="167" fontId="5" fillId="0" borderId="45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5" fillId="0" borderId="42" xfId="0" applyNumberFormat="1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16" fillId="14" borderId="0" xfId="2" applyFont="1" applyFill="1" applyAlignment="1">
      <alignment horizontal="left"/>
    </xf>
    <xf numFmtId="0" fontId="5" fillId="14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266"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ont>
        <color theme="4" tint="0.79998168889431442"/>
      </font>
    </dxf>
    <dxf>
      <font>
        <color rgb="FFFFFF99"/>
      </font>
    </dxf>
    <dxf>
      <fill>
        <patternFill>
          <bgColor indexed="34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9B073"/>
      <color rgb="FFFFFFCC"/>
      <color rgb="FFBC9800"/>
      <color rgb="FFFFCC00"/>
      <color rgb="FFC38617"/>
      <color rgb="FFFFFF99"/>
      <color rgb="FF069C8E"/>
      <color rgb="FFCDFFCD"/>
      <color rgb="FF99FF99"/>
      <color rgb="FF8EDA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axon.ars.usda.gov/Employee%20Tools/Documents/TA2023.xlsx" TargetMode="External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89"/>
  <sheetViews>
    <sheetView tabSelected="1" workbookViewId="0">
      <selection activeCell="A4" sqref="A4"/>
    </sheetView>
  </sheetViews>
  <sheetFormatPr defaultRowHeight="12.75" x14ac:dyDescent="0.2"/>
  <cols>
    <col min="1" max="1" width="26" style="2" customWidth="1"/>
    <col min="2" max="2" width="84.28515625" style="2" customWidth="1"/>
    <col min="3" max="3" width="6.140625" style="2" customWidth="1"/>
    <col min="4" max="16384" width="9.140625" style="2"/>
  </cols>
  <sheetData>
    <row r="1" spans="1:10" x14ac:dyDescent="0.2">
      <c r="A1" s="398" t="s">
        <v>166</v>
      </c>
      <c r="H1" s="2" t="s">
        <v>187</v>
      </c>
    </row>
    <row r="2" spans="1:10" x14ac:dyDescent="0.2">
      <c r="A2" s="399" t="s">
        <v>172</v>
      </c>
      <c r="H2" s="2" t="s">
        <v>188</v>
      </c>
    </row>
    <row r="3" spans="1:10" ht="15" x14ac:dyDescent="0.25">
      <c r="A3" s="399"/>
      <c r="H3" s="1" t="s">
        <v>189</v>
      </c>
    </row>
    <row r="4" spans="1:10" ht="15" x14ac:dyDescent="0.25">
      <c r="A4" s="400" t="s">
        <v>181</v>
      </c>
      <c r="B4" s="401" t="s">
        <v>40</v>
      </c>
      <c r="C4" s="401"/>
      <c r="H4" s="1" t="s">
        <v>190</v>
      </c>
    </row>
    <row r="5" spans="1:10" ht="15" x14ac:dyDescent="0.25">
      <c r="A5" s="402">
        <v>10</v>
      </c>
      <c r="B5" s="401" t="s">
        <v>162</v>
      </c>
      <c r="C5" s="401"/>
      <c r="H5" s="1" t="s">
        <v>191</v>
      </c>
    </row>
    <row r="6" spans="1:10" x14ac:dyDescent="0.2">
      <c r="A6" s="402">
        <f>+H9</f>
        <v>0</v>
      </c>
      <c r="B6" s="401" t="s">
        <v>37</v>
      </c>
      <c r="C6" s="401"/>
      <c r="J6" s="2" t="s">
        <v>186</v>
      </c>
    </row>
    <row r="7" spans="1:10" x14ac:dyDescent="0.2">
      <c r="A7" s="402">
        <v>0</v>
      </c>
      <c r="B7" s="401" t="s">
        <v>163</v>
      </c>
      <c r="C7" s="403">
        <v>1</v>
      </c>
      <c r="D7" s="2" t="s">
        <v>182</v>
      </c>
      <c r="H7" s="402">
        <v>0.33333333333333331</v>
      </c>
      <c r="J7" s="404">
        <v>4.1666666666666664E-2</v>
      </c>
    </row>
    <row r="8" spans="1:10" x14ac:dyDescent="0.2">
      <c r="A8" s="402">
        <v>0</v>
      </c>
      <c r="B8" s="401" t="s">
        <v>38</v>
      </c>
      <c r="C8" s="401"/>
      <c r="H8" s="402">
        <v>0.33333333333333331</v>
      </c>
      <c r="J8" s="404">
        <v>0.375</v>
      </c>
    </row>
    <row r="9" spans="1:10" x14ac:dyDescent="0.2">
      <c r="A9" s="402">
        <v>0</v>
      </c>
      <c r="B9" s="401" t="s">
        <v>54</v>
      </c>
      <c r="C9" s="401"/>
      <c r="H9" s="402">
        <f>+H7-H8</f>
        <v>0</v>
      </c>
      <c r="J9" s="405">
        <f>+J7-J8</f>
        <v>-0.33333333333333331</v>
      </c>
    </row>
    <row r="10" spans="1:10" x14ac:dyDescent="0.2">
      <c r="A10" s="402">
        <v>0</v>
      </c>
      <c r="B10" s="401" t="s">
        <v>71</v>
      </c>
      <c r="C10" s="401"/>
    </row>
    <row r="11" spans="1:10" x14ac:dyDescent="0.2">
      <c r="A11" s="402">
        <v>0.25</v>
      </c>
      <c r="B11" s="401" t="s">
        <v>161</v>
      </c>
      <c r="C11" s="401"/>
    </row>
    <row r="12" spans="1:10" x14ac:dyDescent="0.2">
      <c r="A12" s="402">
        <v>0.16666666666666666</v>
      </c>
      <c r="B12" s="401" t="s">
        <v>39</v>
      </c>
      <c r="C12" s="401"/>
    </row>
    <row r="13" spans="1:10" x14ac:dyDescent="0.2">
      <c r="A13" s="402">
        <v>10</v>
      </c>
      <c r="B13" s="401" t="s">
        <v>178</v>
      </c>
      <c r="C13" s="401"/>
    </row>
    <row r="14" spans="1:10" x14ac:dyDescent="0.2">
      <c r="A14" s="406">
        <v>0</v>
      </c>
      <c r="B14" s="401" t="s">
        <v>60</v>
      </c>
      <c r="C14" s="403">
        <f>IF(A11=6/24,13/24,IF(A11=4/24,20/24,IF(A11=8/24,10/24,"error")))</f>
        <v>0.54166666666666663</v>
      </c>
      <c r="D14" s="2" t="s">
        <v>61</v>
      </c>
    </row>
    <row r="15" spans="1:10" x14ac:dyDescent="0.2">
      <c r="A15" s="402">
        <v>0</v>
      </c>
      <c r="B15" s="401" t="s">
        <v>75</v>
      </c>
      <c r="C15" s="401"/>
    </row>
    <row r="16" spans="1:10" x14ac:dyDescent="0.2">
      <c r="A16" s="402">
        <v>0</v>
      </c>
      <c r="B16" s="401" t="s">
        <v>76</v>
      </c>
      <c r="C16" s="401"/>
    </row>
    <row r="19" spans="1:1" x14ac:dyDescent="0.2">
      <c r="A19" s="399" t="s">
        <v>155</v>
      </c>
    </row>
    <row r="21" spans="1:1" x14ac:dyDescent="0.2">
      <c r="A21" s="2" t="s">
        <v>167</v>
      </c>
    </row>
    <row r="22" spans="1:1" x14ac:dyDescent="0.2">
      <c r="A22" s="2" t="s">
        <v>168</v>
      </c>
    </row>
    <row r="23" spans="1:1" x14ac:dyDescent="0.2">
      <c r="A23" s="2" t="s">
        <v>169</v>
      </c>
    </row>
    <row r="25" spans="1:1" x14ac:dyDescent="0.2">
      <c r="A25" s="2" t="s">
        <v>176</v>
      </c>
    </row>
    <row r="27" spans="1:1" x14ac:dyDescent="0.2">
      <c r="A27" s="2" t="s">
        <v>170</v>
      </c>
    </row>
    <row r="29" spans="1:1" x14ac:dyDescent="0.2">
      <c r="A29" s="2" t="s">
        <v>142</v>
      </c>
    </row>
    <row r="30" spans="1:1" x14ac:dyDescent="0.2">
      <c r="A30" s="2" t="s">
        <v>143</v>
      </c>
    </row>
    <row r="31" spans="1:1" x14ac:dyDescent="0.2">
      <c r="A31" s="2" t="s">
        <v>34</v>
      </c>
    </row>
    <row r="32" spans="1:1" x14ac:dyDescent="0.2">
      <c r="A32" s="2" t="s">
        <v>144</v>
      </c>
    </row>
    <row r="33" spans="1:2" x14ac:dyDescent="0.2">
      <c r="A33" s="2" t="s">
        <v>145</v>
      </c>
    </row>
    <row r="36" spans="1:2" x14ac:dyDescent="0.2">
      <c r="A36" s="2" t="s">
        <v>45</v>
      </c>
      <c r="B36" s="407"/>
    </row>
    <row r="37" spans="1:2" x14ac:dyDescent="0.2">
      <c r="A37" s="2" t="s">
        <v>146</v>
      </c>
    </row>
    <row r="38" spans="1:2" x14ac:dyDescent="0.2">
      <c r="A38" s="2" t="s">
        <v>46</v>
      </c>
    </row>
    <row r="40" spans="1:2" x14ac:dyDescent="0.2">
      <c r="B40" s="407" t="s">
        <v>44</v>
      </c>
    </row>
    <row r="41" spans="1:2" x14ac:dyDescent="0.2">
      <c r="B41" s="2" t="s">
        <v>41</v>
      </c>
    </row>
    <row r="42" spans="1:2" x14ac:dyDescent="0.2">
      <c r="B42" s="2" t="s">
        <v>42</v>
      </c>
    </row>
    <row r="43" spans="1:2" x14ac:dyDescent="0.2">
      <c r="B43" s="2" t="s">
        <v>43</v>
      </c>
    </row>
    <row r="45" spans="1:2" x14ac:dyDescent="0.2">
      <c r="A45" s="399" t="s">
        <v>30</v>
      </c>
    </row>
    <row r="46" spans="1:2" x14ac:dyDescent="0.2">
      <c r="A46" s="407"/>
    </row>
    <row r="47" spans="1:2" x14ac:dyDescent="0.2">
      <c r="A47" s="407" t="s">
        <v>147</v>
      </c>
    </row>
    <row r="48" spans="1:2" x14ac:dyDescent="0.2">
      <c r="A48" s="2" t="s">
        <v>52</v>
      </c>
    </row>
    <row r="49" spans="1:3" x14ac:dyDescent="0.2">
      <c r="A49" s="2" t="s">
        <v>47</v>
      </c>
    </row>
    <row r="50" spans="1:3" x14ac:dyDescent="0.2">
      <c r="A50" s="407" t="s">
        <v>171</v>
      </c>
    </row>
    <row r="51" spans="1:3" x14ac:dyDescent="0.2">
      <c r="A51" s="407" t="s">
        <v>150</v>
      </c>
    </row>
    <row r="52" spans="1:3" x14ac:dyDescent="0.2">
      <c r="A52" s="407" t="s">
        <v>66</v>
      </c>
    </row>
    <row r="53" spans="1:3" x14ac:dyDescent="0.2">
      <c r="A53" s="407" t="s">
        <v>203</v>
      </c>
    </row>
    <row r="54" spans="1:3" x14ac:dyDescent="0.2">
      <c r="A54" s="2" t="s">
        <v>148</v>
      </c>
    </row>
    <row r="55" spans="1:3" x14ac:dyDescent="0.2">
      <c r="A55" s="407" t="s">
        <v>204</v>
      </c>
    </row>
    <row r="56" spans="1:3" x14ac:dyDescent="0.2">
      <c r="A56" s="407" t="s">
        <v>205</v>
      </c>
    </row>
    <row r="57" spans="1:3" x14ac:dyDescent="0.2">
      <c r="A57" s="407" t="s">
        <v>151</v>
      </c>
    </row>
    <row r="58" spans="1:3" x14ac:dyDescent="0.2">
      <c r="A58" s="407" t="s">
        <v>152</v>
      </c>
    </row>
    <row r="59" spans="1:3" x14ac:dyDescent="0.2">
      <c r="A59" s="407" t="s">
        <v>153</v>
      </c>
    </row>
    <row r="60" spans="1:3" x14ac:dyDescent="0.2">
      <c r="A60" s="407" t="s">
        <v>49</v>
      </c>
      <c r="B60" s="407"/>
      <c r="C60" s="407"/>
    </row>
    <row r="61" spans="1:3" x14ac:dyDescent="0.2">
      <c r="A61" s="407" t="s">
        <v>149</v>
      </c>
      <c r="B61" s="407"/>
      <c r="C61" s="407"/>
    </row>
    <row r="62" spans="1:3" x14ac:dyDescent="0.2">
      <c r="A62" s="411" t="s">
        <v>154</v>
      </c>
      <c r="B62" s="412"/>
      <c r="C62" s="407"/>
    </row>
    <row r="63" spans="1:3" x14ac:dyDescent="0.2">
      <c r="A63" s="408"/>
      <c r="B63" s="408"/>
      <c r="C63" s="407"/>
    </row>
    <row r="64" spans="1:3" x14ac:dyDescent="0.2">
      <c r="A64" s="399" t="s">
        <v>69</v>
      </c>
      <c r="B64" s="407"/>
      <c r="C64" s="407"/>
    </row>
    <row r="65" spans="1:3" x14ac:dyDescent="0.2">
      <c r="A65" s="2" t="s">
        <v>63</v>
      </c>
      <c r="B65" s="407"/>
      <c r="C65" s="407"/>
    </row>
    <row r="66" spans="1:3" x14ac:dyDescent="0.2">
      <c r="A66" s="2" t="s">
        <v>156</v>
      </c>
      <c r="B66" s="407"/>
      <c r="C66" s="407"/>
    </row>
    <row r="67" spans="1:3" x14ac:dyDescent="0.2">
      <c r="A67" s="2" t="s">
        <v>157</v>
      </c>
      <c r="B67" s="407"/>
      <c r="C67" s="407"/>
    </row>
    <row r="68" spans="1:3" x14ac:dyDescent="0.2">
      <c r="A68" s="2" t="s">
        <v>158</v>
      </c>
      <c r="B68" s="407"/>
      <c r="C68" s="407"/>
    </row>
    <row r="69" spans="1:3" x14ac:dyDescent="0.2">
      <c r="A69" s="2" t="s">
        <v>159</v>
      </c>
      <c r="B69" s="407"/>
      <c r="C69" s="407"/>
    </row>
    <row r="70" spans="1:3" x14ac:dyDescent="0.2">
      <c r="A70" s="2" t="s">
        <v>160</v>
      </c>
      <c r="B70" s="407"/>
      <c r="C70" s="407"/>
    </row>
    <row r="71" spans="1:3" x14ac:dyDescent="0.2">
      <c r="A71" s="2" t="s">
        <v>64</v>
      </c>
      <c r="B71" s="407"/>
      <c r="C71" s="407"/>
    </row>
    <row r="72" spans="1:3" x14ac:dyDescent="0.2">
      <c r="B72" s="407"/>
      <c r="C72" s="407"/>
    </row>
    <row r="73" spans="1:3" x14ac:dyDescent="0.2">
      <c r="A73" s="399" t="s">
        <v>70</v>
      </c>
    </row>
    <row r="74" spans="1:3" x14ac:dyDescent="0.2">
      <c r="A74" s="2" t="s">
        <v>65</v>
      </c>
      <c r="B74" s="407"/>
      <c r="C74" s="407"/>
    </row>
    <row r="75" spans="1:3" x14ac:dyDescent="0.2">
      <c r="A75" s="407" t="s">
        <v>164</v>
      </c>
      <c r="B75" s="407"/>
      <c r="C75" s="407"/>
    </row>
    <row r="76" spans="1:3" x14ac:dyDescent="0.2">
      <c r="A76" s="407"/>
      <c r="B76" s="407"/>
      <c r="C76" s="407"/>
    </row>
    <row r="77" spans="1:3" x14ac:dyDescent="0.2">
      <c r="A77" s="399" t="s">
        <v>67</v>
      </c>
      <c r="B77" s="407"/>
      <c r="C77" s="407"/>
    </row>
    <row r="78" spans="1:3" x14ac:dyDescent="0.2">
      <c r="A78" s="409" t="s">
        <v>68</v>
      </c>
      <c r="B78" s="407"/>
      <c r="C78" s="407"/>
    </row>
    <row r="79" spans="1:3" x14ac:dyDescent="0.2">
      <c r="A79" s="409" t="s">
        <v>165</v>
      </c>
      <c r="B79" s="407"/>
      <c r="C79" s="407"/>
    </row>
    <row r="80" spans="1:3" x14ac:dyDescent="0.2">
      <c r="A80" s="399"/>
    </row>
    <row r="81" spans="1:2" x14ac:dyDescent="0.2">
      <c r="A81" s="2" t="s">
        <v>199</v>
      </c>
    </row>
    <row r="83" spans="1:2" x14ac:dyDescent="0.2">
      <c r="A83" s="409" t="s">
        <v>184</v>
      </c>
      <c r="B83" s="2" t="s">
        <v>206</v>
      </c>
    </row>
    <row r="84" spans="1:2" x14ac:dyDescent="0.2">
      <c r="A84" s="409" t="s">
        <v>185</v>
      </c>
      <c r="B84" s="2" t="s">
        <v>207</v>
      </c>
    </row>
    <row r="85" spans="1:2" x14ac:dyDescent="0.2">
      <c r="A85" s="409" t="s">
        <v>193</v>
      </c>
      <c r="B85" s="2" t="s">
        <v>212</v>
      </c>
    </row>
    <row r="86" spans="1:2" x14ac:dyDescent="0.2">
      <c r="A86" s="409" t="s">
        <v>194</v>
      </c>
      <c r="B86" s="2" t="s">
        <v>208</v>
      </c>
    </row>
    <row r="87" spans="1:2" x14ac:dyDescent="0.2">
      <c r="A87" s="409" t="s">
        <v>195</v>
      </c>
      <c r="B87" s="2" t="s">
        <v>209</v>
      </c>
    </row>
    <row r="88" spans="1:2" x14ac:dyDescent="0.2">
      <c r="A88" s="409" t="s">
        <v>196</v>
      </c>
      <c r="B88" s="2" t="s">
        <v>210</v>
      </c>
    </row>
    <row r="89" spans="1:2" x14ac:dyDescent="0.2">
      <c r="A89" s="409" t="s">
        <v>200</v>
      </c>
      <c r="B89" s="2" t="s">
        <v>211</v>
      </c>
    </row>
  </sheetData>
  <mergeCells count="1">
    <mergeCell ref="A62:B62"/>
  </mergeCells>
  <phoneticPr fontId="0" type="noConversion"/>
  <pageMargins left="0.75" right="0.75" top="1" bottom="1" header="0.5" footer="0.5"/>
  <pageSetup scale="83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43563</v>
      </c>
      <c r="H3" s="236">
        <f t="shared" si="0"/>
        <v>43564</v>
      </c>
      <c r="I3" s="236">
        <f t="shared" si="0"/>
        <v>43565</v>
      </c>
      <c r="J3" s="236">
        <f t="shared" si="0"/>
        <v>43566</v>
      </c>
      <c r="K3" s="236">
        <f t="shared" si="0"/>
        <v>43567</v>
      </c>
      <c r="L3" s="236">
        <f t="shared" si="0"/>
        <v>43568</v>
      </c>
      <c r="M3" s="236">
        <f t="shared" si="0"/>
        <v>43569</v>
      </c>
      <c r="N3" s="236"/>
      <c r="O3" s="236"/>
      <c r="P3" s="236">
        <f t="shared" si="1"/>
        <v>43570</v>
      </c>
      <c r="Q3" s="236">
        <f t="shared" si="1"/>
        <v>43571</v>
      </c>
      <c r="R3" s="236">
        <f t="shared" si="1"/>
        <v>43572</v>
      </c>
      <c r="S3" s="236">
        <f t="shared" si="1"/>
        <v>43573</v>
      </c>
      <c r="T3" s="236">
        <f t="shared" si="1"/>
        <v>43574</v>
      </c>
      <c r="U3" s="236">
        <f t="shared" si="1"/>
        <v>43575</v>
      </c>
      <c r="V3" s="236">
        <f t="shared" si="1"/>
        <v>43576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'P7'!R15+1</f>
        <v>8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'P7'!L16</f>
        <v>2023</v>
      </c>
      <c r="M16" s="31"/>
      <c r="N16" s="32"/>
      <c r="O16" s="24"/>
      <c r="P16" s="179" t="s">
        <v>16</v>
      </c>
      <c r="Q16" s="34">
        <f>'P7'!Q16+14</f>
        <v>43563</v>
      </c>
      <c r="R16" s="180" t="s">
        <v>17</v>
      </c>
      <c r="S16" s="34">
        <f>Q16+13</f>
        <v>43576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'P7'!G18</f>
        <v>0</v>
      </c>
      <c r="H18" s="166">
        <f>'P7'!H18</f>
        <v>0.33333333333333331</v>
      </c>
      <c r="I18" s="166">
        <f>'P7'!I18</f>
        <v>0.33333333333333331</v>
      </c>
      <c r="J18" s="166">
        <f>'P7'!J18</f>
        <v>0.33333333333333331</v>
      </c>
      <c r="K18" s="166">
        <f>'P7'!K18</f>
        <v>0.33333333333333331</v>
      </c>
      <c r="L18" s="166">
        <f>'P7'!L18</f>
        <v>0.33333333333333331</v>
      </c>
      <c r="M18" s="166">
        <f>'P7'!M18</f>
        <v>0</v>
      </c>
      <c r="N18" s="41">
        <f>SUM(G18:M18)</f>
        <v>1.6666666666666665</v>
      </c>
      <c r="O18" s="36"/>
      <c r="P18" s="166">
        <f>'P7'!P18</f>
        <v>0</v>
      </c>
      <c r="Q18" s="166">
        <f>'P7'!Q18</f>
        <v>0.33333333333333331</v>
      </c>
      <c r="R18" s="166">
        <f>'P7'!R18</f>
        <v>0.33333333333333331</v>
      </c>
      <c r="S18" s="166">
        <f>'P7'!S18</f>
        <v>0.33333333333333331</v>
      </c>
      <c r="T18" s="166">
        <f>'P7'!T18</f>
        <v>0.33333333333333331</v>
      </c>
      <c r="U18" s="166">
        <f>'P7'!U18</f>
        <v>0.33333333333333331</v>
      </c>
      <c r="V18" s="166">
        <f>'P7'!V18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'P7'!G19</f>
        <v>0</v>
      </c>
      <c r="H19" s="166">
        <f>'P7'!H19</f>
        <v>0.3125</v>
      </c>
      <c r="I19" s="166">
        <f>'P7'!I19</f>
        <v>0.3125</v>
      </c>
      <c r="J19" s="166">
        <f>'P7'!J19</f>
        <v>0.3125</v>
      </c>
      <c r="K19" s="166">
        <f>'P7'!K19</f>
        <v>0.3125</v>
      </c>
      <c r="L19" s="166">
        <f>'P7'!L19</f>
        <v>0.3125</v>
      </c>
      <c r="M19" s="166">
        <f>'P7'!M19</f>
        <v>0</v>
      </c>
      <c r="N19" s="43"/>
      <c r="O19" s="44"/>
      <c r="P19" s="166">
        <f>'P7'!P19</f>
        <v>0</v>
      </c>
      <c r="Q19" s="166">
        <f>'P7'!Q19</f>
        <v>0.3125</v>
      </c>
      <c r="R19" s="166">
        <f>'P7'!R19</f>
        <v>0.3125</v>
      </c>
      <c r="S19" s="166">
        <f>'P7'!S19</f>
        <v>0.3125</v>
      </c>
      <c r="T19" s="166">
        <f>'P7'!T19</f>
        <v>0.3125</v>
      </c>
      <c r="U19" s="166">
        <f>'P7'!U19</f>
        <v>0.3125</v>
      </c>
      <c r="V19" s="166">
        <f>'P7'!V19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'P7'!G20</f>
        <v>0</v>
      </c>
      <c r="H20" s="166">
        <f>'P7'!H20</f>
        <v>0.1875</v>
      </c>
      <c r="I20" s="166">
        <f>'P7'!I20</f>
        <v>0.1875</v>
      </c>
      <c r="J20" s="166">
        <f>'P7'!J20</f>
        <v>0.1875</v>
      </c>
      <c r="K20" s="166">
        <f>'P7'!K20</f>
        <v>0.1875</v>
      </c>
      <c r="L20" s="166">
        <f>'P7'!L20</f>
        <v>0.1875</v>
      </c>
      <c r="M20" s="166">
        <f>'P7'!M20</f>
        <v>0</v>
      </c>
      <c r="N20" s="48"/>
      <c r="O20" s="49"/>
      <c r="P20" s="166">
        <f>'P7'!P20</f>
        <v>0</v>
      </c>
      <c r="Q20" s="166">
        <f>'P7'!Q20</f>
        <v>0.1875</v>
      </c>
      <c r="R20" s="166">
        <f>'P7'!R20</f>
        <v>0.1875</v>
      </c>
      <c r="S20" s="166">
        <f>'P7'!S20</f>
        <v>0.1875</v>
      </c>
      <c r="T20" s="166">
        <f>'P7'!T20</f>
        <v>0.1875</v>
      </c>
      <c r="U20" s="166">
        <f>'P7'!U20</f>
        <v>0.1875</v>
      </c>
      <c r="V20" s="166">
        <f>'P7'!V20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43563</v>
      </c>
      <c r="H23" s="190">
        <f t="shared" ref="H23:M23" si="4">G23+1</f>
        <v>43564</v>
      </c>
      <c r="I23" s="190">
        <f t="shared" si="4"/>
        <v>43565</v>
      </c>
      <c r="J23" s="190">
        <f t="shared" si="4"/>
        <v>43566</v>
      </c>
      <c r="K23" s="190">
        <f t="shared" si="4"/>
        <v>43567</v>
      </c>
      <c r="L23" s="190">
        <f t="shared" si="4"/>
        <v>43568</v>
      </c>
      <c r="M23" s="190">
        <f t="shared" si="4"/>
        <v>43569</v>
      </c>
      <c r="N23" s="62"/>
      <c r="O23" s="190"/>
      <c r="P23" s="190">
        <f>M23+1</f>
        <v>43570</v>
      </c>
      <c r="Q23" s="190">
        <f t="shared" ref="Q23:V23" si="5">P23+1</f>
        <v>43571</v>
      </c>
      <c r="R23" s="190">
        <f t="shared" si="5"/>
        <v>43572</v>
      </c>
      <c r="S23" s="190">
        <f t="shared" si="5"/>
        <v>43573</v>
      </c>
      <c r="T23" s="190">
        <f t="shared" si="5"/>
        <v>43574</v>
      </c>
      <c r="U23" s="190">
        <f t="shared" si="5"/>
        <v>43575</v>
      </c>
      <c r="V23" s="190">
        <f t="shared" si="5"/>
        <v>43576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'P7'!AD25</f>
        <v>0.45833333333333331</v>
      </c>
      <c r="AD25" s="249">
        <f>MOD(ROUND(96*(AC25+Y49-Y43),0)/96,Instructions!C14)</f>
        <v>0.45833333333333331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'P7'!AD26</f>
        <v>0.16666666666666666</v>
      </c>
      <c r="AD26" s="249">
        <f>MOD(ROUND(96*(AC26+Y49-Y43),0)/96,20/24)</f>
        <v>0.16666666666666666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12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1.3333333333333333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'P7'!AC38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'P7'!T52</f>
        <v>11.75</v>
      </c>
      <c r="Q52" s="446"/>
      <c r="R52" s="153">
        <f>+Y55*AC39</f>
        <v>0.25</v>
      </c>
      <c r="S52" s="153">
        <f>Y34+Y52</f>
        <v>0</v>
      </c>
      <c r="T52" s="445">
        <f>P52+R52-S52</f>
        <v>12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'P7'!T53</f>
        <v>1.1666666666666665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1.3333333333333333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MIN(Instructions!$C$7,'P7'!T54)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'P7'!T55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IF(Instructions!A14=0,'P7'!Y55,FLOOR((ROUND(96*(AC25+Y49-Y43),0)/96)/Instructions!C14,1)/24)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'P7'!T56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IF(Instructions!A14=0,'P7'!Y56,FLOOR((ROUND(96*(AC26+Y49-Y43),0)/96)/20,1/24))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'P7'!T57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'P7'!T58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'P7'!B60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'P7'!B62</f>
        <v>____________________________</v>
      </c>
      <c r="C62" s="24"/>
      <c r="D62" s="24"/>
      <c r="E62" s="24"/>
      <c r="F62" s="24"/>
      <c r="G62" s="24"/>
      <c r="H62" s="160"/>
      <c r="I62" s="160" t="str">
        <f>'P7'!I62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'P7'!B63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'P7'!I63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189" priority="13" stopIfTrue="1" operator="equal">
      <formula>TODAY()</formula>
    </cfRule>
  </conditionalFormatting>
  <conditionalFormatting sqref="O23:V24 G23:M24">
    <cfRule type="cellIs" dxfId="188" priority="12" stopIfTrue="1" operator="equal">
      <formula>TODAY()</formula>
    </cfRule>
  </conditionalFormatting>
  <conditionalFormatting sqref="G12:M13 P12:V13">
    <cfRule type="cellIs" dxfId="187" priority="11" stopIfTrue="1" operator="equal">
      <formula>0</formula>
    </cfRule>
  </conditionalFormatting>
  <conditionalFormatting sqref="G47:N47 P47:W47 Y47 Y45 Y33:Y43 Y31 Y24:Y29">
    <cfRule type="cellIs" dxfId="186" priority="10" stopIfTrue="1" operator="equal">
      <formula>0</formula>
    </cfRule>
  </conditionalFormatting>
  <conditionalFormatting sqref="T54:U54">
    <cfRule type="cellIs" dxfId="185" priority="9" stopIfTrue="1" operator="greaterThan">
      <formula>1</formula>
    </cfRule>
  </conditionalFormatting>
  <conditionalFormatting sqref="G18:M20 P18:V20">
    <cfRule type="cellIs" dxfId="184" priority="8" operator="equal">
      <formula>0</formula>
    </cfRule>
  </conditionalFormatting>
  <conditionalFormatting sqref="G49:M49 P49:V49">
    <cfRule type="expression" dxfId="183" priority="5">
      <formula>G49&lt;&gt;G18</formula>
    </cfRule>
  </conditionalFormatting>
  <conditionalFormatting sqref="P49:V49">
    <cfRule type="expression" dxfId="182" priority="6">
      <formula>P49&lt;&gt;P18</formula>
    </cfRule>
  </conditionalFormatting>
  <conditionalFormatting sqref="W33:W43 G33:G36 N33:N43 G45:N45 P45:W45 P25:V25 G49:N49 P49:W49 N24:N29 W24:W29 G31:N31 P31:W31">
    <cfRule type="cellIs" dxfId="181" priority="7" operator="equal">
      <formula>0</formula>
    </cfRule>
  </conditionalFormatting>
  <conditionalFormatting sqref="G25:M25">
    <cfRule type="cellIs" dxfId="18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43577</v>
      </c>
      <c r="H3" s="236">
        <f t="shared" si="0"/>
        <v>43578</v>
      </c>
      <c r="I3" s="236">
        <f t="shared" si="0"/>
        <v>43579</v>
      </c>
      <c r="J3" s="236">
        <f t="shared" si="0"/>
        <v>43580</v>
      </c>
      <c r="K3" s="236">
        <f t="shared" si="0"/>
        <v>43581</v>
      </c>
      <c r="L3" s="236">
        <f t="shared" si="0"/>
        <v>43582</v>
      </c>
      <c r="M3" s="236">
        <f t="shared" si="0"/>
        <v>43583</v>
      </c>
      <c r="N3" s="236"/>
      <c r="O3" s="236"/>
      <c r="P3" s="236">
        <f t="shared" si="1"/>
        <v>43584</v>
      </c>
      <c r="Q3" s="236">
        <f t="shared" si="1"/>
        <v>43585</v>
      </c>
      <c r="R3" s="236">
        <f t="shared" si="1"/>
        <v>43586</v>
      </c>
      <c r="S3" s="236">
        <f t="shared" si="1"/>
        <v>43587</v>
      </c>
      <c r="T3" s="236">
        <f t="shared" si="1"/>
        <v>43588</v>
      </c>
      <c r="U3" s="236">
        <f t="shared" si="1"/>
        <v>43589</v>
      </c>
      <c r="V3" s="236">
        <f t="shared" si="1"/>
        <v>43590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'P8'!R15+1</f>
        <v>9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'P8'!L16</f>
        <v>2023</v>
      </c>
      <c r="M16" s="31"/>
      <c r="N16" s="32"/>
      <c r="O16" s="24"/>
      <c r="P16" s="179" t="s">
        <v>16</v>
      </c>
      <c r="Q16" s="34">
        <f>'P8'!Q16+14</f>
        <v>43577</v>
      </c>
      <c r="R16" s="180" t="s">
        <v>17</v>
      </c>
      <c r="S16" s="34">
        <f>Q16+13</f>
        <v>43590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'P8'!G18</f>
        <v>0</v>
      </c>
      <c r="H18" s="166">
        <f>'P8'!H18</f>
        <v>0.33333333333333331</v>
      </c>
      <c r="I18" s="166">
        <f>'P8'!I18</f>
        <v>0.33333333333333331</v>
      </c>
      <c r="J18" s="166">
        <f>'P8'!J18</f>
        <v>0.33333333333333331</v>
      </c>
      <c r="K18" s="166">
        <f>'P8'!K18</f>
        <v>0.33333333333333331</v>
      </c>
      <c r="L18" s="166">
        <f>'P8'!L18</f>
        <v>0.33333333333333331</v>
      </c>
      <c r="M18" s="166">
        <f>'P8'!M18</f>
        <v>0</v>
      </c>
      <c r="N18" s="41">
        <f>SUM(G18:M18)</f>
        <v>1.6666666666666665</v>
      </c>
      <c r="O18" s="36"/>
      <c r="P18" s="166">
        <f>'P8'!P18</f>
        <v>0</v>
      </c>
      <c r="Q18" s="166">
        <f>'P8'!Q18</f>
        <v>0.33333333333333331</v>
      </c>
      <c r="R18" s="166">
        <f>'P8'!R18</f>
        <v>0.33333333333333331</v>
      </c>
      <c r="S18" s="166">
        <f>'P8'!S18</f>
        <v>0.33333333333333331</v>
      </c>
      <c r="T18" s="166">
        <f>'P8'!T18</f>
        <v>0.33333333333333331</v>
      </c>
      <c r="U18" s="166">
        <f>'P8'!U18</f>
        <v>0.33333333333333331</v>
      </c>
      <c r="V18" s="166">
        <f>'P8'!V18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'P8'!G19</f>
        <v>0</v>
      </c>
      <c r="H19" s="166">
        <f>'P8'!H19</f>
        <v>0.3125</v>
      </c>
      <c r="I19" s="166">
        <f>'P8'!I19</f>
        <v>0.3125</v>
      </c>
      <c r="J19" s="166">
        <f>'P8'!J19</f>
        <v>0.3125</v>
      </c>
      <c r="K19" s="166">
        <f>'P8'!K19</f>
        <v>0.3125</v>
      </c>
      <c r="L19" s="166">
        <f>'P8'!L19</f>
        <v>0.3125</v>
      </c>
      <c r="M19" s="166">
        <f>'P8'!M19</f>
        <v>0</v>
      </c>
      <c r="N19" s="43"/>
      <c r="O19" s="44"/>
      <c r="P19" s="166">
        <f>'P8'!P19</f>
        <v>0</v>
      </c>
      <c r="Q19" s="166">
        <f>'P8'!Q19</f>
        <v>0.3125</v>
      </c>
      <c r="R19" s="166">
        <f>'P8'!R19</f>
        <v>0.3125</v>
      </c>
      <c r="S19" s="166">
        <f>'P8'!S19</f>
        <v>0.3125</v>
      </c>
      <c r="T19" s="166">
        <f>'P8'!T19</f>
        <v>0.3125</v>
      </c>
      <c r="U19" s="166">
        <f>'P8'!U19</f>
        <v>0.3125</v>
      </c>
      <c r="V19" s="166">
        <f>'P8'!V19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'P8'!G20</f>
        <v>0</v>
      </c>
      <c r="H20" s="166">
        <f>'P8'!H20</f>
        <v>0.1875</v>
      </c>
      <c r="I20" s="166">
        <f>'P8'!I20</f>
        <v>0.1875</v>
      </c>
      <c r="J20" s="166">
        <f>'P8'!J20</f>
        <v>0.1875</v>
      </c>
      <c r="K20" s="166">
        <f>'P8'!K20</f>
        <v>0.1875</v>
      </c>
      <c r="L20" s="166">
        <f>'P8'!L20</f>
        <v>0.1875</v>
      </c>
      <c r="M20" s="166">
        <f>'P8'!M20</f>
        <v>0</v>
      </c>
      <c r="N20" s="48"/>
      <c r="O20" s="49"/>
      <c r="P20" s="166">
        <f>'P8'!P20</f>
        <v>0</v>
      </c>
      <c r="Q20" s="166">
        <f>'P8'!Q20</f>
        <v>0.1875</v>
      </c>
      <c r="R20" s="166">
        <f>'P8'!R20</f>
        <v>0.1875</v>
      </c>
      <c r="S20" s="166">
        <f>'P8'!S20</f>
        <v>0.1875</v>
      </c>
      <c r="T20" s="166">
        <f>'P8'!T20</f>
        <v>0.1875</v>
      </c>
      <c r="U20" s="166">
        <f>'P8'!U20</f>
        <v>0.1875</v>
      </c>
      <c r="V20" s="166">
        <f>'P8'!V20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43577</v>
      </c>
      <c r="H23" s="190">
        <f t="shared" ref="H23:M23" si="4">G23+1</f>
        <v>43578</v>
      </c>
      <c r="I23" s="190">
        <f t="shared" si="4"/>
        <v>43579</v>
      </c>
      <c r="J23" s="190">
        <f t="shared" si="4"/>
        <v>43580</v>
      </c>
      <c r="K23" s="190">
        <f t="shared" si="4"/>
        <v>43581</v>
      </c>
      <c r="L23" s="190">
        <f t="shared" si="4"/>
        <v>43582</v>
      </c>
      <c r="M23" s="190">
        <f t="shared" si="4"/>
        <v>43583</v>
      </c>
      <c r="N23" s="62"/>
      <c r="O23" s="190"/>
      <c r="P23" s="190">
        <f>M23+1</f>
        <v>43584</v>
      </c>
      <c r="Q23" s="190">
        <f t="shared" ref="Q23:V23" si="5">P23+1</f>
        <v>43585</v>
      </c>
      <c r="R23" s="190">
        <f t="shared" si="5"/>
        <v>43586</v>
      </c>
      <c r="S23" s="190">
        <f t="shared" si="5"/>
        <v>43587</v>
      </c>
      <c r="T23" s="190">
        <f t="shared" si="5"/>
        <v>43588</v>
      </c>
      <c r="U23" s="190">
        <f t="shared" si="5"/>
        <v>43589</v>
      </c>
      <c r="V23" s="190">
        <f t="shared" si="5"/>
        <v>43590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'P8'!AD25</f>
        <v>0.45833333333333331</v>
      </c>
      <c r="AD25" s="249">
        <f>MOD(ROUND(96*(AC25+Y49-Y43),0)/96,Instructions!C14)</f>
        <v>0.45833333333333331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'P8'!AD26</f>
        <v>0.16666666666666666</v>
      </c>
      <c r="AD26" s="249">
        <f>MOD(ROUND(96*(AC26+Y49-Y43),0)/96,20/24)</f>
        <v>0.16666666666666666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12.25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1.5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'P8'!AC38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'P8'!T52</f>
        <v>12</v>
      </c>
      <c r="Q52" s="446"/>
      <c r="R52" s="153">
        <f>+Y55*AC39</f>
        <v>0.25</v>
      </c>
      <c r="S52" s="153">
        <f>Y34+Y52</f>
        <v>0</v>
      </c>
      <c r="T52" s="445">
        <f>P52+R52-S52</f>
        <v>12.25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'P8'!T53</f>
        <v>1.3333333333333333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1.5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MIN(Instructions!$C$7,'P8'!T54)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'P8'!T55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IF(Instructions!A14=0,'P8'!Y55,FLOOR((ROUND(96*(AC25+Y49-Y43),0)/96)/Instructions!C14,1)/24)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'P8'!T56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IF(Instructions!A14=0,'P8'!Y56,FLOOR((ROUND(96*(AC26+Y49-Y43),0)/96)/20,1/24))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'P8'!T57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'P8'!T58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'P8'!B60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'P8'!B62</f>
        <v>____________________________</v>
      </c>
      <c r="C62" s="24"/>
      <c r="D62" s="24"/>
      <c r="E62" s="24"/>
      <c r="F62" s="24"/>
      <c r="G62" s="24"/>
      <c r="H62" s="160"/>
      <c r="I62" s="160" t="str">
        <f>'P8'!I62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'P8'!B63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'P8'!I63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179" priority="13" stopIfTrue="1" operator="equal">
      <formula>TODAY()</formula>
    </cfRule>
  </conditionalFormatting>
  <conditionalFormatting sqref="O23:V24 G23:M24">
    <cfRule type="cellIs" dxfId="178" priority="12" stopIfTrue="1" operator="equal">
      <formula>TODAY()</formula>
    </cfRule>
  </conditionalFormatting>
  <conditionalFormatting sqref="G12:M13 P12:V13">
    <cfRule type="cellIs" dxfId="177" priority="11" stopIfTrue="1" operator="equal">
      <formula>0</formula>
    </cfRule>
  </conditionalFormatting>
  <conditionalFormatting sqref="G47:N47 P47:W47 Y47 Y45 Y33:Y43 Y31 Y24:Y29">
    <cfRule type="cellIs" dxfId="176" priority="10" stopIfTrue="1" operator="equal">
      <formula>0</formula>
    </cfRule>
  </conditionalFormatting>
  <conditionalFormatting sqref="T54:U54">
    <cfRule type="cellIs" dxfId="175" priority="9" stopIfTrue="1" operator="greaterThan">
      <formula>1</formula>
    </cfRule>
  </conditionalFormatting>
  <conditionalFormatting sqref="G18:M20 P18:V20">
    <cfRule type="cellIs" dxfId="174" priority="8" operator="equal">
      <formula>0</formula>
    </cfRule>
  </conditionalFormatting>
  <conditionalFormatting sqref="G49:M49 P49:V49">
    <cfRule type="expression" dxfId="173" priority="5">
      <formula>G49&lt;&gt;G18</formula>
    </cfRule>
  </conditionalFormatting>
  <conditionalFormatting sqref="P49:V49">
    <cfRule type="expression" dxfId="172" priority="6">
      <formula>P49&lt;&gt;P18</formula>
    </cfRule>
  </conditionalFormatting>
  <conditionalFormatting sqref="W33:W43 G33:G36 N33:N43 G45:N45 P45:W45 P25:V25 G49:N49 P49:W49 N24:N29 W24:W29 G31:N31 P31:W31">
    <cfRule type="cellIs" dxfId="171" priority="7" operator="equal">
      <formula>0</formula>
    </cfRule>
  </conditionalFormatting>
  <conditionalFormatting sqref="G25:M25">
    <cfRule type="cellIs" dxfId="17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43591</v>
      </c>
      <c r="H3" s="236">
        <f t="shared" si="0"/>
        <v>43592</v>
      </c>
      <c r="I3" s="236">
        <f t="shared" si="0"/>
        <v>43593</v>
      </c>
      <c r="J3" s="236">
        <f t="shared" si="0"/>
        <v>43594</v>
      </c>
      <c r="K3" s="236">
        <f t="shared" si="0"/>
        <v>43595</v>
      </c>
      <c r="L3" s="236">
        <f t="shared" si="0"/>
        <v>43596</v>
      </c>
      <c r="M3" s="236">
        <f t="shared" si="0"/>
        <v>43597</v>
      </c>
      <c r="N3" s="236"/>
      <c r="O3" s="236"/>
      <c r="P3" s="236">
        <f t="shared" si="1"/>
        <v>43598</v>
      </c>
      <c r="Q3" s="236">
        <f t="shared" si="1"/>
        <v>43599</v>
      </c>
      <c r="R3" s="236">
        <f t="shared" si="1"/>
        <v>43600</v>
      </c>
      <c r="S3" s="236">
        <f t="shared" si="1"/>
        <v>43601</v>
      </c>
      <c r="T3" s="236">
        <f t="shared" si="1"/>
        <v>43602</v>
      </c>
      <c r="U3" s="236">
        <f t="shared" si="1"/>
        <v>43603</v>
      </c>
      <c r="V3" s="236">
        <f t="shared" si="1"/>
        <v>43604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'P9'!R15+1</f>
        <v>10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'P9'!L16</f>
        <v>2023</v>
      </c>
      <c r="M16" s="31"/>
      <c r="N16" s="32"/>
      <c r="O16" s="24"/>
      <c r="P16" s="179" t="s">
        <v>16</v>
      </c>
      <c r="Q16" s="34">
        <f>'P9'!Q16+14</f>
        <v>43591</v>
      </c>
      <c r="R16" s="180" t="s">
        <v>17</v>
      </c>
      <c r="S16" s="34">
        <f>Q16+13</f>
        <v>43604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'P9'!G18</f>
        <v>0</v>
      </c>
      <c r="H18" s="166">
        <f>'P9'!H18</f>
        <v>0.33333333333333331</v>
      </c>
      <c r="I18" s="166">
        <f>'P9'!I18</f>
        <v>0.33333333333333331</v>
      </c>
      <c r="J18" s="166">
        <f>'P9'!J18</f>
        <v>0.33333333333333331</v>
      </c>
      <c r="K18" s="166">
        <f>'P9'!K18</f>
        <v>0.33333333333333331</v>
      </c>
      <c r="L18" s="166">
        <f>'P9'!L18</f>
        <v>0.33333333333333331</v>
      </c>
      <c r="M18" s="166">
        <f>'P9'!M18</f>
        <v>0</v>
      </c>
      <c r="N18" s="41">
        <f>SUM(G18:M18)</f>
        <v>1.6666666666666665</v>
      </c>
      <c r="O18" s="36"/>
      <c r="P18" s="166">
        <f>'P9'!P18</f>
        <v>0</v>
      </c>
      <c r="Q18" s="166">
        <f>'P9'!Q18</f>
        <v>0.33333333333333331</v>
      </c>
      <c r="R18" s="166">
        <f>'P9'!R18</f>
        <v>0.33333333333333331</v>
      </c>
      <c r="S18" s="166">
        <f>'P9'!S18</f>
        <v>0.33333333333333331</v>
      </c>
      <c r="T18" s="166">
        <f>'P9'!T18</f>
        <v>0.33333333333333331</v>
      </c>
      <c r="U18" s="166">
        <f>'P9'!U18</f>
        <v>0.33333333333333331</v>
      </c>
      <c r="V18" s="166">
        <f>'P9'!V18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'P9'!G19</f>
        <v>0</v>
      </c>
      <c r="H19" s="166">
        <f>'P9'!H19</f>
        <v>0.3125</v>
      </c>
      <c r="I19" s="166">
        <f>'P9'!I19</f>
        <v>0.3125</v>
      </c>
      <c r="J19" s="166">
        <f>'P9'!J19</f>
        <v>0.3125</v>
      </c>
      <c r="K19" s="166">
        <f>'P9'!K19</f>
        <v>0.3125</v>
      </c>
      <c r="L19" s="166">
        <f>'P9'!L19</f>
        <v>0.3125</v>
      </c>
      <c r="M19" s="166">
        <f>'P9'!M19</f>
        <v>0</v>
      </c>
      <c r="N19" s="43"/>
      <c r="O19" s="44"/>
      <c r="P19" s="166">
        <f>'P9'!P19</f>
        <v>0</v>
      </c>
      <c r="Q19" s="166">
        <f>'P9'!Q19</f>
        <v>0.3125</v>
      </c>
      <c r="R19" s="166">
        <f>'P9'!R19</f>
        <v>0.3125</v>
      </c>
      <c r="S19" s="166">
        <f>'P9'!S19</f>
        <v>0.3125</v>
      </c>
      <c r="T19" s="166">
        <f>'P9'!T19</f>
        <v>0.3125</v>
      </c>
      <c r="U19" s="166">
        <f>'P9'!U19</f>
        <v>0.3125</v>
      </c>
      <c r="V19" s="166">
        <f>'P9'!V19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'P9'!G20</f>
        <v>0</v>
      </c>
      <c r="H20" s="166">
        <f>'P9'!H20</f>
        <v>0.1875</v>
      </c>
      <c r="I20" s="166">
        <f>'P9'!I20</f>
        <v>0.1875</v>
      </c>
      <c r="J20" s="166">
        <f>'P9'!J20</f>
        <v>0.1875</v>
      </c>
      <c r="K20" s="166">
        <f>'P9'!K20</f>
        <v>0.1875</v>
      </c>
      <c r="L20" s="166">
        <f>'P9'!L20</f>
        <v>0.1875</v>
      </c>
      <c r="M20" s="166">
        <f>'P9'!M20</f>
        <v>0</v>
      </c>
      <c r="N20" s="48"/>
      <c r="O20" s="49"/>
      <c r="P20" s="166">
        <f>'P9'!P20</f>
        <v>0</v>
      </c>
      <c r="Q20" s="166">
        <f>'P9'!Q20</f>
        <v>0.1875</v>
      </c>
      <c r="R20" s="166">
        <f>'P9'!R20</f>
        <v>0.1875</v>
      </c>
      <c r="S20" s="166">
        <f>'P9'!S20</f>
        <v>0.1875</v>
      </c>
      <c r="T20" s="166">
        <f>'P9'!T20</f>
        <v>0.1875</v>
      </c>
      <c r="U20" s="166">
        <f>'P9'!U20</f>
        <v>0.1875</v>
      </c>
      <c r="V20" s="166">
        <f>'P9'!V20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43591</v>
      </c>
      <c r="H23" s="190">
        <f t="shared" ref="H23:M23" si="4">G23+1</f>
        <v>43592</v>
      </c>
      <c r="I23" s="190">
        <f t="shared" si="4"/>
        <v>43593</v>
      </c>
      <c r="J23" s="190">
        <f t="shared" si="4"/>
        <v>43594</v>
      </c>
      <c r="K23" s="190">
        <f t="shared" si="4"/>
        <v>43595</v>
      </c>
      <c r="L23" s="190">
        <f t="shared" si="4"/>
        <v>43596</v>
      </c>
      <c r="M23" s="190">
        <f t="shared" si="4"/>
        <v>43597</v>
      </c>
      <c r="N23" s="62"/>
      <c r="O23" s="190"/>
      <c r="P23" s="190">
        <f>M23+1</f>
        <v>43598</v>
      </c>
      <c r="Q23" s="190">
        <f t="shared" ref="Q23:V23" si="5">P23+1</f>
        <v>43599</v>
      </c>
      <c r="R23" s="190">
        <f t="shared" si="5"/>
        <v>43600</v>
      </c>
      <c r="S23" s="190">
        <f t="shared" si="5"/>
        <v>43601</v>
      </c>
      <c r="T23" s="190">
        <f t="shared" si="5"/>
        <v>43602</v>
      </c>
      <c r="U23" s="190">
        <f t="shared" si="5"/>
        <v>43603</v>
      </c>
      <c r="V23" s="190">
        <f t="shared" si="5"/>
        <v>43604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'P9'!AD25</f>
        <v>0.45833333333333331</v>
      </c>
      <c r="AD25" s="249">
        <f>MOD(ROUND(96*(AC25+Y49-Y43),0)/96,Instructions!C14)</f>
        <v>0.45833333333333331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'P9'!AD26</f>
        <v>0.16666666666666666</v>
      </c>
      <c r="AD26" s="249">
        <f>MOD(ROUND(96*(AC26+Y49-Y43),0)/96,20/24)</f>
        <v>0.16666666666666666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12.5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1.6666666666666667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'P9'!AC38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'P9'!T52</f>
        <v>12.25</v>
      </c>
      <c r="Q52" s="446"/>
      <c r="R52" s="153">
        <f>+Y55*AC39</f>
        <v>0.25</v>
      </c>
      <c r="S52" s="153">
        <f>Y34+Y52</f>
        <v>0</v>
      </c>
      <c r="T52" s="445">
        <f>P52+R52-S52</f>
        <v>12.5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'P9'!T53</f>
        <v>1.5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1.6666666666666667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MIN(Instructions!$C$7,'P9'!T54)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'P9'!T55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IF(Instructions!A14=0,'P9'!Y55,FLOOR((ROUND(96*(AC25+Y49-Y43),0)/96)/Instructions!C14,1)/24)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'P9'!T56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IF(Instructions!A14=0,'P9'!Y56,FLOOR((ROUND(96*(AC26+Y49-Y43),0)/96)/20,1/24))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'P9'!T57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'P9'!T58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'P9'!B60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'P9'!B62</f>
        <v>____________________________</v>
      </c>
      <c r="C62" s="24"/>
      <c r="D62" s="24"/>
      <c r="E62" s="24"/>
      <c r="F62" s="24"/>
      <c r="G62" s="24"/>
      <c r="H62" s="160"/>
      <c r="I62" s="160" t="str">
        <f>'P9'!I62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'P9'!B63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'P9'!I63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69" priority="13" stopIfTrue="1" operator="equal">
      <formula>TODAY()</formula>
    </cfRule>
  </conditionalFormatting>
  <conditionalFormatting sqref="O23:V24 G23:M24">
    <cfRule type="cellIs" dxfId="168" priority="12" stopIfTrue="1" operator="equal">
      <formula>TODAY()</formula>
    </cfRule>
  </conditionalFormatting>
  <conditionalFormatting sqref="G12:M13 P12:V13">
    <cfRule type="cellIs" dxfId="167" priority="11" stopIfTrue="1" operator="equal">
      <formula>0</formula>
    </cfRule>
  </conditionalFormatting>
  <conditionalFormatting sqref="G47:N47 P47:W47 Y47 Y45 Y33:Y43 Y31 Y24:Y29">
    <cfRule type="cellIs" dxfId="166" priority="10" stopIfTrue="1" operator="equal">
      <formula>0</formula>
    </cfRule>
  </conditionalFormatting>
  <conditionalFormatting sqref="T54:U54">
    <cfRule type="cellIs" dxfId="165" priority="9" stopIfTrue="1" operator="greaterThan">
      <formula>1</formula>
    </cfRule>
  </conditionalFormatting>
  <conditionalFormatting sqref="G18:M20 P18:V20">
    <cfRule type="cellIs" dxfId="164" priority="8" operator="equal">
      <formula>0</formula>
    </cfRule>
  </conditionalFormatting>
  <conditionalFormatting sqref="G49:M49 P49:V49">
    <cfRule type="expression" dxfId="163" priority="5">
      <formula>G49&lt;&gt;G18</formula>
    </cfRule>
  </conditionalFormatting>
  <conditionalFormatting sqref="P49:V49">
    <cfRule type="expression" dxfId="162" priority="6">
      <formula>P49&lt;&gt;P18</formula>
    </cfRule>
  </conditionalFormatting>
  <conditionalFormatting sqref="W33:W43 G33:G36 N33:N43 G45:N45 P45:W45 P25:V25 G49:N49 P49:W49 N24:N29 W24:W29 G31:N31 P31:W31">
    <cfRule type="cellIs" dxfId="161" priority="7" operator="equal">
      <formula>0</formula>
    </cfRule>
  </conditionalFormatting>
  <conditionalFormatting sqref="G25:M25">
    <cfRule type="cellIs" dxfId="16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43605</v>
      </c>
      <c r="H3" s="236">
        <f t="shared" si="0"/>
        <v>43606</v>
      </c>
      <c r="I3" s="236">
        <f t="shared" si="0"/>
        <v>43607</v>
      </c>
      <c r="J3" s="236">
        <f t="shared" si="0"/>
        <v>43608</v>
      </c>
      <c r="K3" s="236">
        <f t="shared" si="0"/>
        <v>43609</v>
      </c>
      <c r="L3" s="236">
        <f t="shared" si="0"/>
        <v>43610</v>
      </c>
      <c r="M3" s="236">
        <f t="shared" si="0"/>
        <v>43611</v>
      </c>
      <c r="N3" s="236"/>
      <c r="O3" s="236"/>
      <c r="P3" s="236">
        <f t="shared" si="1"/>
        <v>43612</v>
      </c>
      <c r="Q3" s="236">
        <f t="shared" si="1"/>
        <v>43613</v>
      </c>
      <c r="R3" s="236">
        <f t="shared" si="1"/>
        <v>43614</v>
      </c>
      <c r="S3" s="236">
        <f t="shared" si="1"/>
        <v>43615</v>
      </c>
      <c r="T3" s="236">
        <f t="shared" si="1"/>
        <v>43616</v>
      </c>
      <c r="U3" s="236">
        <f t="shared" si="1"/>
        <v>43617</v>
      </c>
      <c r="V3" s="236">
        <f t="shared" si="1"/>
        <v>43618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'P10'!R15+1</f>
        <v>11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'P10'!L16</f>
        <v>2023</v>
      </c>
      <c r="M16" s="31"/>
      <c r="N16" s="32"/>
      <c r="O16" s="24"/>
      <c r="P16" s="179" t="s">
        <v>16</v>
      </c>
      <c r="Q16" s="34">
        <f>'P10'!Q16+14</f>
        <v>43605</v>
      </c>
      <c r="R16" s="180" t="s">
        <v>17</v>
      </c>
      <c r="S16" s="34">
        <f>Q16+13</f>
        <v>43618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'P10'!G18</f>
        <v>0</v>
      </c>
      <c r="H18" s="166">
        <f>'P10'!H18</f>
        <v>0.33333333333333331</v>
      </c>
      <c r="I18" s="166">
        <f>'P10'!I18</f>
        <v>0.33333333333333331</v>
      </c>
      <c r="J18" s="166">
        <f>'P10'!J18</f>
        <v>0.33333333333333331</v>
      </c>
      <c r="K18" s="166">
        <f>'P10'!K18</f>
        <v>0.33333333333333331</v>
      </c>
      <c r="L18" s="166">
        <f>'P10'!L18</f>
        <v>0.33333333333333331</v>
      </c>
      <c r="M18" s="166">
        <f>'P10'!M18</f>
        <v>0</v>
      </c>
      <c r="N18" s="41">
        <f>SUM(G18:M18)</f>
        <v>1.6666666666666665</v>
      </c>
      <c r="O18" s="36"/>
      <c r="P18" s="166">
        <f>'P10'!P18</f>
        <v>0</v>
      </c>
      <c r="Q18" s="166">
        <f>'P10'!Q18</f>
        <v>0.33333333333333331</v>
      </c>
      <c r="R18" s="166">
        <f>'P10'!R18</f>
        <v>0.33333333333333331</v>
      </c>
      <c r="S18" s="166">
        <f>'P10'!S18</f>
        <v>0.33333333333333331</v>
      </c>
      <c r="T18" s="166">
        <f>'P10'!T18</f>
        <v>0.33333333333333331</v>
      </c>
      <c r="U18" s="166">
        <f>'P10'!U18</f>
        <v>0.33333333333333331</v>
      </c>
      <c r="V18" s="166">
        <f>'P10'!V18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'P10'!G19</f>
        <v>0</v>
      </c>
      <c r="H19" s="166">
        <f>'P10'!H19</f>
        <v>0.3125</v>
      </c>
      <c r="I19" s="166">
        <f>'P10'!I19</f>
        <v>0.3125</v>
      </c>
      <c r="J19" s="166">
        <f>'P10'!J19</f>
        <v>0.3125</v>
      </c>
      <c r="K19" s="166">
        <f>'P10'!K19</f>
        <v>0.3125</v>
      </c>
      <c r="L19" s="166">
        <f>'P10'!L19</f>
        <v>0.3125</v>
      </c>
      <c r="M19" s="166">
        <f>'P10'!M19</f>
        <v>0</v>
      </c>
      <c r="N19" s="43"/>
      <c r="O19" s="44"/>
      <c r="P19" s="166">
        <f>'P10'!P19</f>
        <v>0</v>
      </c>
      <c r="Q19" s="166">
        <f>'P10'!Q19</f>
        <v>0.3125</v>
      </c>
      <c r="R19" s="166">
        <f>'P10'!R19</f>
        <v>0.3125</v>
      </c>
      <c r="S19" s="166">
        <f>'P10'!S19</f>
        <v>0.3125</v>
      </c>
      <c r="T19" s="166">
        <f>'P10'!T19</f>
        <v>0.3125</v>
      </c>
      <c r="U19" s="166">
        <f>'P10'!U19</f>
        <v>0.3125</v>
      </c>
      <c r="V19" s="166">
        <f>'P10'!V19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'P10'!G20</f>
        <v>0</v>
      </c>
      <c r="H20" s="166">
        <f>'P10'!H20</f>
        <v>0.1875</v>
      </c>
      <c r="I20" s="166">
        <f>'P10'!I20</f>
        <v>0.1875</v>
      </c>
      <c r="J20" s="166">
        <f>'P10'!J20</f>
        <v>0.1875</v>
      </c>
      <c r="K20" s="166">
        <f>'P10'!K20</f>
        <v>0.1875</v>
      </c>
      <c r="L20" s="166">
        <f>'P10'!L20</f>
        <v>0.1875</v>
      </c>
      <c r="M20" s="166">
        <f>'P10'!M20</f>
        <v>0</v>
      </c>
      <c r="N20" s="48"/>
      <c r="O20" s="49"/>
      <c r="P20" s="166">
        <f>'P10'!P20</f>
        <v>0</v>
      </c>
      <c r="Q20" s="166">
        <f>'P10'!Q20</f>
        <v>0.1875</v>
      </c>
      <c r="R20" s="166">
        <f>'P10'!R20</f>
        <v>0.1875</v>
      </c>
      <c r="S20" s="166">
        <f>'P10'!S20</f>
        <v>0.1875</v>
      </c>
      <c r="T20" s="166">
        <f>'P10'!T20</f>
        <v>0.1875</v>
      </c>
      <c r="U20" s="166">
        <f>'P10'!U20</f>
        <v>0.1875</v>
      </c>
      <c r="V20" s="166">
        <f>'P10'!V20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43605</v>
      </c>
      <c r="H23" s="190">
        <f t="shared" ref="H23:M23" si="4">G23+1</f>
        <v>43606</v>
      </c>
      <c r="I23" s="190">
        <f t="shared" si="4"/>
        <v>43607</v>
      </c>
      <c r="J23" s="190">
        <f t="shared" si="4"/>
        <v>43608</v>
      </c>
      <c r="K23" s="190">
        <f t="shared" si="4"/>
        <v>43609</v>
      </c>
      <c r="L23" s="190">
        <f t="shared" si="4"/>
        <v>43610</v>
      </c>
      <c r="M23" s="190">
        <f t="shared" si="4"/>
        <v>43611</v>
      </c>
      <c r="N23" s="62"/>
      <c r="O23" s="190"/>
      <c r="P23" s="190">
        <f>M23+1</f>
        <v>43612</v>
      </c>
      <c r="Q23" s="190">
        <f t="shared" ref="Q23:V23" si="5">P23+1</f>
        <v>43613</v>
      </c>
      <c r="R23" s="190">
        <f t="shared" si="5"/>
        <v>43614</v>
      </c>
      <c r="S23" s="190">
        <f t="shared" si="5"/>
        <v>43615</v>
      </c>
      <c r="T23" s="190">
        <f t="shared" si="5"/>
        <v>43616</v>
      </c>
      <c r="U23" s="190">
        <f t="shared" si="5"/>
        <v>43617</v>
      </c>
      <c r="V23" s="190">
        <f t="shared" si="5"/>
        <v>43618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'P10'!AD25</f>
        <v>0.45833333333333331</v>
      </c>
      <c r="AD25" s="249">
        <f>MOD(ROUND(96*(AC25+Y49-Y43),0)/96,Instructions!C14)</f>
        <v>0.25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'P10'!AD26</f>
        <v>0.16666666666666666</v>
      </c>
      <c r="AD26" s="249">
        <f>MOD(ROUND(96*(AC26+Y49-Y43),0)/96,20/24)</f>
        <v>0.5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12.75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1.8333333333333335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'P10'!AC38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>
        <v>0.33333333333333331</v>
      </c>
      <c r="R41" s="118"/>
      <c r="S41" s="118"/>
      <c r="T41" s="118"/>
      <c r="U41" s="118"/>
      <c r="V41" s="117"/>
      <c r="W41" s="79">
        <f t="shared" si="12"/>
        <v>0.33333333333333331</v>
      </c>
      <c r="X41" s="120"/>
      <c r="Y41" s="84">
        <f t="shared" si="13"/>
        <v>0.33333333333333331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0.33333333333333331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0.33333333333333331</v>
      </c>
      <c r="X45" s="150"/>
      <c r="Y45" s="104">
        <f>N45+W45</f>
        <v>0.33333333333333331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0.33333333333333331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0.33333333333333331</v>
      </c>
      <c r="X47" s="141"/>
      <c r="Y47" s="84">
        <f>N47+W47</f>
        <v>0.33333333333333331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0.33333333333333331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0.33333333333333331</v>
      </c>
      <c r="X49" s="150"/>
      <c r="Y49" s="103">
        <f>N49+W49</f>
        <v>0.33333333333333331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'P10'!T52</f>
        <v>12.5</v>
      </c>
      <c r="Q52" s="446"/>
      <c r="R52" s="153">
        <f>+Y55*AC39</f>
        <v>0.25</v>
      </c>
      <c r="S52" s="153">
        <f>Y34+Y52</f>
        <v>0</v>
      </c>
      <c r="T52" s="445">
        <f>P52+R52-S52</f>
        <v>12.75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'P10'!T53</f>
        <v>1.6666666666666667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1.8333333333333335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MIN(Instructions!$C$7,'P10'!T54)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'P10'!T55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IF(Instructions!A14=0,'P10'!Y55,FLOOR((ROUND(96*(AC25+Y49-Y43),0)/96)/Instructions!C14,1)/24)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'P10'!T56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IF(Instructions!A14=0,'P10'!Y56,FLOOR((ROUND(96*(AC26+Y49-Y43),0)/96)/20,1/24))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'P10'!T57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'P10'!T58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'P10'!B60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'P10'!B62</f>
        <v>____________________________</v>
      </c>
      <c r="C62" s="24"/>
      <c r="D62" s="24"/>
      <c r="E62" s="24"/>
      <c r="F62" s="24"/>
      <c r="G62" s="24"/>
      <c r="H62" s="160"/>
      <c r="I62" s="160" t="str">
        <f>'P10'!I62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'P10'!B63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'P10'!I63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59" priority="13" stopIfTrue="1" operator="equal">
      <formula>TODAY()</formula>
    </cfRule>
  </conditionalFormatting>
  <conditionalFormatting sqref="O23:V24 G23:M24">
    <cfRule type="cellIs" dxfId="158" priority="12" stopIfTrue="1" operator="equal">
      <formula>TODAY()</formula>
    </cfRule>
  </conditionalFormatting>
  <conditionalFormatting sqref="G12:M13 P12:V13">
    <cfRule type="cellIs" dxfId="157" priority="11" stopIfTrue="1" operator="equal">
      <formula>0</formula>
    </cfRule>
  </conditionalFormatting>
  <conditionalFormatting sqref="G47:N47 P47:W47 Y47 Y45 Y33:Y43 Y31 Y24:Y29">
    <cfRule type="cellIs" dxfId="156" priority="10" stopIfTrue="1" operator="equal">
      <formula>0</formula>
    </cfRule>
  </conditionalFormatting>
  <conditionalFormatting sqref="T54:U54">
    <cfRule type="cellIs" dxfId="155" priority="9" stopIfTrue="1" operator="greaterThan">
      <formula>1</formula>
    </cfRule>
  </conditionalFormatting>
  <conditionalFormatting sqref="G18:M20 P18:V20">
    <cfRule type="cellIs" dxfId="154" priority="8" operator="equal">
      <formula>0</formula>
    </cfRule>
  </conditionalFormatting>
  <conditionalFormatting sqref="G49:M49 P49:V49">
    <cfRule type="expression" dxfId="153" priority="5">
      <formula>G49&lt;&gt;G18</formula>
    </cfRule>
  </conditionalFormatting>
  <conditionalFormatting sqref="P49:V49">
    <cfRule type="expression" dxfId="152" priority="6">
      <formula>P49&lt;&gt;P18</formula>
    </cfRule>
  </conditionalFormatting>
  <conditionalFormatting sqref="W33:W43 G33:G36 N33:N43 G45:N45 P45:W45 P25:V25 G49:N49 P49:W49 N24:N29 W24:W29 G31:N31 P31:W31">
    <cfRule type="cellIs" dxfId="151" priority="7" operator="equal">
      <formula>0</formula>
    </cfRule>
  </conditionalFormatting>
  <conditionalFormatting sqref="G25:M25">
    <cfRule type="cellIs" dxfId="15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43619</v>
      </c>
      <c r="H3" s="236">
        <f t="shared" si="0"/>
        <v>43620</v>
      </c>
      <c r="I3" s="236">
        <f t="shared" si="0"/>
        <v>43621</v>
      </c>
      <c r="J3" s="236">
        <f t="shared" si="0"/>
        <v>43622</v>
      </c>
      <c r="K3" s="236">
        <f t="shared" si="0"/>
        <v>43623</v>
      </c>
      <c r="L3" s="236">
        <f t="shared" si="0"/>
        <v>43624</v>
      </c>
      <c r="M3" s="236">
        <f t="shared" si="0"/>
        <v>43625</v>
      </c>
      <c r="N3" s="236"/>
      <c r="O3" s="236"/>
      <c r="P3" s="236">
        <f t="shared" si="1"/>
        <v>43626</v>
      </c>
      <c r="Q3" s="236">
        <f t="shared" si="1"/>
        <v>43627</v>
      </c>
      <c r="R3" s="236">
        <f t="shared" si="1"/>
        <v>43628</v>
      </c>
      <c r="S3" s="236">
        <f t="shared" si="1"/>
        <v>43629</v>
      </c>
      <c r="T3" s="236">
        <f t="shared" si="1"/>
        <v>43630</v>
      </c>
      <c r="U3" s="236">
        <f t="shared" si="1"/>
        <v>43631</v>
      </c>
      <c r="V3" s="236">
        <f t="shared" si="1"/>
        <v>43632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'P11'!R15+1</f>
        <v>12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'P11'!L16</f>
        <v>2023</v>
      </c>
      <c r="M16" s="31"/>
      <c r="N16" s="32"/>
      <c r="O16" s="24"/>
      <c r="P16" s="179" t="s">
        <v>16</v>
      </c>
      <c r="Q16" s="34">
        <f>'P11'!Q16+14</f>
        <v>43619</v>
      </c>
      <c r="R16" s="180" t="s">
        <v>17</v>
      </c>
      <c r="S16" s="34">
        <f>Q16+13</f>
        <v>43632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'P11'!G18</f>
        <v>0</v>
      </c>
      <c r="H18" s="166">
        <f>'P11'!H18</f>
        <v>0.33333333333333331</v>
      </c>
      <c r="I18" s="166">
        <f>'P11'!I18</f>
        <v>0.33333333333333331</v>
      </c>
      <c r="J18" s="166">
        <f>'P11'!J18</f>
        <v>0.33333333333333331</v>
      </c>
      <c r="K18" s="166">
        <f>'P11'!K18</f>
        <v>0.33333333333333331</v>
      </c>
      <c r="L18" s="166">
        <f>'P11'!L18</f>
        <v>0.33333333333333331</v>
      </c>
      <c r="M18" s="166">
        <f>'P11'!M18</f>
        <v>0</v>
      </c>
      <c r="N18" s="41">
        <f>SUM(G18:M18)</f>
        <v>1.6666666666666665</v>
      </c>
      <c r="O18" s="36"/>
      <c r="P18" s="166">
        <f>'P11'!P18</f>
        <v>0</v>
      </c>
      <c r="Q18" s="166">
        <f>'P11'!Q18</f>
        <v>0.33333333333333331</v>
      </c>
      <c r="R18" s="166">
        <f>'P11'!R18</f>
        <v>0.33333333333333331</v>
      </c>
      <c r="S18" s="166">
        <f>'P11'!S18</f>
        <v>0.33333333333333331</v>
      </c>
      <c r="T18" s="166">
        <f>'P11'!T18</f>
        <v>0.33333333333333331</v>
      </c>
      <c r="U18" s="166">
        <f>'P11'!U18</f>
        <v>0.33333333333333331</v>
      </c>
      <c r="V18" s="166">
        <f>'P11'!V18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'P11'!G19</f>
        <v>0</v>
      </c>
      <c r="H19" s="166">
        <f>'P11'!H19</f>
        <v>0.3125</v>
      </c>
      <c r="I19" s="166">
        <f>'P11'!I19</f>
        <v>0.3125</v>
      </c>
      <c r="J19" s="166">
        <f>'P11'!J19</f>
        <v>0.3125</v>
      </c>
      <c r="K19" s="166">
        <f>'P11'!K19</f>
        <v>0.3125</v>
      </c>
      <c r="L19" s="166">
        <f>'P11'!L19</f>
        <v>0.3125</v>
      </c>
      <c r="M19" s="166">
        <f>'P11'!M19</f>
        <v>0</v>
      </c>
      <c r="N19" s="43"/>
      <c r="O19" s="44"/>
      <c r="P19" s="166">
        <f>'P11'!P19</f>
        <v>0</v>
      </c>
      <c r="Q19" s="166">
        <f>'P11'!Q19</f>
        <v>0.3125</v>
      </c>
      <c r="R19" s="166">
        <f>'P11'!R19</f>
        <v>0.3125</v>
      </c>
      <c r="S19" s="166">
        <f>'P11'!S19</f>
        <v>0.3125</v>
      </c>
      <c r="T19" s="166">
        <f>'P11'!T19</f>
        <v>0.3125</v>
      </c>
      <c r="U19" s="166">
        <f>'P11'!U19</f>
        <v>0.3125</v>
      </c>
      <c r="V19" s="166">
        <f>'P11'!V19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'P11'!G20</f>
        <v>0</v>
      </c>
      <c r="H20" s="166">
        <f>'P11'!H20</f>
        <v>0.1875</v>
      </c>
      <c r="I20" s="166">
        <f>'P11'!I20</f>
        <v>0.1875</v>
      </c>
      <c r="J20" s="166">
        <f>'P11'!J20</f>
        <v>0.1875</v>
      </c>
      <c r="K20" s="166">
        <f>'P11'!K20</f>
        <v>0.1875</v>
      </c>
      <c r="L20" s="166">
        <f>'P11'!L20</f>
        <v>0.1875</v>
      </c>
      <c r="M20" s="166">
        <f>'P11'!M20</f>
        <v>0</v>
      </c>
      <c r="N20" s="48"/>
      <c r="O20" s="49"/>
      <c r="P20" s="166">
        <f>'P11'!P20</f>
        <v>0</v>
      </c>
      <c r="Q20" s="166">
        <f>'P11'!Q20</f>
        <v>0.1875</v>
      </c>
      <c r="R20" s="166">
        <f>'P11'!R20</f>
        <v>0.1875</v>
      </c>
      <c r="S20" s="166">
        <f>'P11'!S20</f>
        <v>0.1875</v>
      </c>
      <c r="T20" s="166">
        <f>'P11'!T20</f>
        <v>0.1875</v>
      </c>
      <c r="U20" s="166">
        <f>'P11'!U20</f>
        <v>0.1875</v>
      </c>
      <c r="V20" s="166">
        <f>'P11'!V20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43619</v>
      </c>
      <c r="H23" s="190">
        <f t="shared" ref="H23:M23" si="4">G23+1</f>
        <v>43620</v>
      </c>
      <c r="I23" s="190">
        <f t="shared" si="4"/>
        <v>43621</v>
      </c>
      <c r="J23" s="190">
        <f t="shared" si="4"/>
        <v>43622</v>
      </c>
      <c r="K23" s="190">
        <f t="shared" si="4"/>
        <v>43623</v>
      </c>
      <c r="L23" s="190">
        <f t="shared" si="4"/>
        <v>43624</v>
      </c>
      <c r="M23" s="190">
        <f t="shared" si="4"/>
        <v>43625</v>
      </c>
      <c r="N23" s="62"/>
      <c r="O23" s="190"/>
      <c r="P23" s="190">
        <f>M23+1</f>
        <v>43626</v>
      </c>
      <c r="Q23" s="190">
        <f t="shared" ref="Q23:V23" si="5">P23+1</f>
        <v>43627</v>
      </c>
      <c r="R23" s="190">
        <f t="shared" si="5"/>
        <v>43628</v>
      </c>
      <c r="S23" s="190">
        <f t="shared" si="5"/>
        <v>43629</v>
      </c>
      <c r="T23" s="190">
        <f t="shared" si="5"/>
        <v>43630</v>
      </c>
      <c r="U23" s="190">
        <f t="shared" si="5"/>
        <v>43631</v>
      </c>
      <c r="V23" s="190">
        <f t="shared" si="5"/>
        <v>43632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'P11'!AD25</f>
        <v>0.25</v>
      </c>
      <c r="AD25" s="249">
        <f>MOD(ROUND(96*(AC25+Y49-Y43),0)/96,Instructions!C14)</f>
        <v>0.25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'P11'!AD26</f>
        <v>0.5</v>
      </c>
      <c r="AD26" s="249">
        <f>MOD(ROUND(96*(AC26+Y49-Y43),0)/96,20/24)</f>
        <v>0.5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13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2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'P11'!AC38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'P11'!T52</f>
        <v>12.75</v>
      </c>
      <c r="Q52" s="446"/>
      <c r="R52" s="153">
        <f>+Y55*AC39</f>
        <v>0.25</v>
      </c>
      <c r="S52" s="153">
        <f>Y34+Y52</f>
        <v>0</v>
      </c>
      <c r="T52" s="445">
        <f>P52+R52-S52</f>
        <v>13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'P11'!T53</f>
        <v>1.8333333333333335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MIN(Instructions!$C$7,'P11'!T54)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'P11'!T55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IF(Instructions!A14=0,'P11'!Y55,FLOOR((ROUND(96*(AC25+Y49-Y43),0)/96)/Instructions!C14,1)/24)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'P11'!T56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IF(Instructions!A14=0,'P11'!Y56,FLOOR((ROUND(96*(AC26+Y49-Y43),0)/96)/20,1/24))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'P11'!T57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'P11'!T58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'P11'!B60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'P11'!B62</f>
        <v>____________________________</v>
      </c>
      <c r="C62" s="24"/>
      <c r="D62" s="24"/>
      <c r="E62" s="24"/>
      <c r="F62" s="24"/>
      <c r="G62" s="24"/>
      <c r="H62" s="160"/>
      <c r="I62" s="160" t="str">
        <f>'P11'!I62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'P11'!B63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'P11'!I63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49" priority="13" stopIfTrue="1" operator="equal">
      <formula>TODAY()</formula>
    </cfRule>
  </conditionalFormatting>
  <conditionalFormatting sqref="O23:V24 G23:M24">
    <cfRule type="cellIs" dxfId="148" priority="12" stopIfTrue="1" operator="equal">
      <formula>TODAY()</formula>
    </cfRule>
  </conditionalFormatting>
  <conditionalFormatting sqref="G12:M13 P12:V13">
    <cfRule type="cellIs" dxfId="147" priority="11" stopIfTrue="1" operator="equal">
      <formula>0</formula>
    </cfRule>
  </conditionalFormatting>
  <conditionalFormatting sqref="G47:N47 P47:W47 Y47 Y45 Y33:Y43 Y31 Y24:Y29">
    <cfRule type="cellIs" dxfId="146" priority="10" stopIfTrue="1" operator="equal">
      <formula>0</formula>
    </cfRule>
  </conditionalFormatting>
  <conditionalFormatting sqref="T54:U54">
    <cfRule type="cellIs" dxfId="145" priority="9" stopIfTrue="1" operator="greaterThan">
      <formula>1</formula>
    </cfRule>
  </conditionalFormatting>
  <conditionalFormatting sqref="G18:M20 P18:V20">
    <cfRule type="cellIs" dxfId="144" priority="8" operator="equal">
      <formula>0</formula>
    </cfRule>
  </conditionalFormatting>
  <conditionalFormatting sqref="G49:M49 P49:V49">
    <cfRule type="expression" dxfId="143" priority="5">
      <formula>G49&lt;&gt;G18</formula>
    </cfRule>
  </conditionalFormatting>
  <conditionalFormatting sqref="P49:V49">
    <cfRule type="expression" dxfId="142" priority="6">
      <formula>P49&lt;&gt;P18</formula>
    </cfRule>
  </conditionalFormatting>
  <conditionalFormatting sqref="W33:W43 G33:G36 N33:N43 G45:N45 P45:W45 P25:V25 G49:N49 P49:W49 N24:N29 W24:W29 G31:N31 P31:W31">
    <cfRule type="cellIs" dxfId="141" priority="7" operator="equal">
      <formula>0</formula>
    </cfRule>
  </conditionalFormatting>
  <conditionalFormatting sqref="G25:M25">
    <cfRule type="cellIs" dxfId="14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DFFCD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6" t="s">
        <v>48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33"/>
      <c r="C2" s="233"/>
      <c r="D2" s="233"/>
      <c r="E2" s="233"/>
      <c r="F2" s="233"/>
      <c r="G2" s="235" t="str">
        <f t="shared" ref="G2:M3" si="0">G22</f>
        <v>Sun</v>
      </c>
      <c r="H2" s="235" t="str">
        <f t="shared" si="0"/>
        <v>Mon</v>
      </c>
      <c r="I2" s="235" t="str">
        <f t="shared" si="0"/>
        <v>Tue</v>
      </c>
      <c r="J2" s="235" t="str">
        <f t="shared" si="0"/>
        <v>Wed</v>
      </c>
      <c r="K2" s="235" t="str">
        <f t="shared" si="0"/>
        <v>Thu</v>
      </c>
      <c r="L2" s="235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33"/>
      <c r="C3" s="233"/>
      <c r="D3" s="233"/>
      <c r="E3" s="233"/>
      <c r="F3" s="233"/>
      <c r="G3" s="236">
        <f t="shared" si="0"/>
        <v>43633</v>
      </c>
      <c r="H3" s="236">
        <f t="shared" si="0"/>
        <v>43634</v>
      </c>
      <c r="I3" s="236">
        <f t="shared" si="0"/>
        <v>43635</v>
      </c>
      <c r="J3" s="236">
        <f t="shared" si="0"/>
        <v>43636</v>
      </c>
      <c r="K3" s="236">
        <f t="shared" si="0"/>
        <v>43637</v>
      </c>
      <c r="L3" s="236">
        <f t="shared" si="0"/>
        <v>43638</v>
      </c>
      <c r="M3" s="236">
        <f t="shared" si="0"/>
        <v>43639</v>
      </c>
      <c r="N3" s="236"/>
      <c r="O3" s="236"/>
      <c r="P3" s="236">
        <f t="shared" si="1"/>
        <v>43640</v>
      </c>
      <c r="Q3" s="236">
        <f t="shared" si="1"/>
        <v>43641</v>
      </c>
      <c r="R3" s="236">
        <f t="shared" si="1"/>
        <v>43642</v>
      </c>
      <c r="S3" s="236">
        <f t="shared" si="1"/>
        <v>43643</v>
      </c>
      <c r="T3" s="236">
        <f t="shared" si="1"/>
        <v>43644</v>
      </c>
      <c r="U3" s="236">
        <f t="shared" si="1"/>
        <v>43645</v>
      </c>
      <c r="V3" s="236">
        <f t="shared" si="1"/>
        <v>43646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33"/>
      <c r="C4" s="250"/>
      <c r="D4" s="250"/>
      <c r="E4" s="250" t="s">
        <v>21</v>
      </c>
      <c r="F4" s="233"/>
      <c r="G4" s="237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33"/>
      <c r="C5" s="250"/>
      <c r="D5" s="250"/>
      <c r="E5" s="250" t="s">
        <v>22</v>
      </c>
      <c r="F5" s="233"/>
      <c r="G5" s="237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33"/>
      <c r="C6" s="250"/>
      <c r="D6" s="250"/>
      <c r="E6" s="250" t="s">
        <v>21</v>
      </c>
      <c r="F6" s="233"/>
      <c r="G6" s="237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33"/>
      <c r="C7" s="250"/>
      <c r="D7" s="250"/>
      <c r="E7" s="250" t="s">
        <v>22</v>
      </c>
      <c r="F7" s="233"/>
      <c r="G7" s="237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33"/>
      <c r="C8" s="250"/>
      <c r="D8" s="250"/>
      <c r="E8" s="250" t="s">
        <v>21</v>
      </c>
      <c r="F8" s="233"/>
      <c r="G8" s="237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33"/>
      <c r="C9" s="250"/>
      <c r="D9" s="250"/>
      <c r="E9" s="250" t="s">
        <v>22</v>
      </c>
      <c r="F9" s="233"/>
      <c r="G9" s="237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33"/>
      <c r="C10" s="250"/>
      <c r="D10" s="250"/>
      <c r="E10" s="250" t="s">
        <v>21</v>
      </c>
      <c r="F10" s="233"/>
      <c r="G10" s="237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33"/>
      <c r="C11" s="250"/>
      <c r="D11" s="250"/>
      <c r="E11" s="250" t="s">
        <v>22</v>
      </c>
      <c r="F11" s="233"/>
      <c r="G11" s="238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33"/>
      <c r="C12" s="250"/>
      <c r="D12" s="250"/>
      <c r="E12" s="250" t="s">
        <v>122</v>
      </c>
      <c r="F12" s="257"/>
      <c r="G12" s="241">
        <f t="shared" ref="G12:M12" si="2">ROUND(24*4*(G5-G4+G7-G6+G9-G8+G11-G10),0)*0.25/24</f>
        <v>0</v>
      </c>
      <c r="H12" s="239">
        <f t="shared" si="2"/>
        <v>0</v>
      </c>
      <c r="I12" s="239">
        <f t="shared" si="2"/>
        <v>0</v>
      </c>
      <c r="J12" s="239">
        <f t="shared" si="2"/>
        <v>0</v>
      </c>
      <c r="K12" s="239">
        <f t="shared" si="2"/>
        <v>0</v>
      </c>
      <c r="L12" s="239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33"/>
      <c r="C13" s="250"/>
      <c r="D13" s="250"/>
      <c r="E13" s="233"/>
      <c r="F13" s="248"/>
      <c r="G13" s="245"/>
      <c r="H13" s="245"/>
      <c r="I13" s="245"/>
      <c r="J13" s="245"/>
      <c r="K13" s="245"/>
      <c r="L13" s="245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'P12'!R15+1</f>
        <v>13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'P12'!L16</f>
        <v>2023</v>
      </c>
      <c r="M16" s="31"/>
      <c r="N16" s="32"/>
      <c r="O16" s="24"/>
      <c r="P16" s="179" t="s">
        <v>16</v>
      </c>
      <c r="Q16" s="34">
        <f>'P12'!Q16+14</f>
        <v>43633</v>
      </c>
      <c r="R16" s="180" t="s">
        <v>17</v>
      </c>
      <c r="S16" s="34">
        <f>Q16+13</f>
        <v>43646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'P12'!G18</f>
        <v>0</v>
      </c>
      <c r="H18" s="166">
        <f>'P12'!H18</f>
        <v>0.33333333333333331</v>
      </c>
      <c r="I18" s="166">
        <f>'P12'!I18</f>
        <v>0.33333333333333331</v>
      </c>
      <c r="J18" s="166">
        <f>'P12'!J18</f>
        <v>0.33333333333333331</v>
      </c>
      <c r="K18" s="166">
        <f>'P12'!K18</f>
        <v>0.33333333333333331</v>
      </c>
      <c r="L18" s="166">
        <f>'P12'!L18</f>
        <v>0.33333333333333331</v>
      </c>
      <c r="M18" s="166">
        <f>'P12'!M18</f>
        <v>0</v>
      </c>
      <c r="N18" s="41">
        <f>SUM(G18:M18)</f>
        <v>1.6666666666666665</v>
      </c>
      <c r="O18" s="36"/>
      <c r="P18" s="166">
        <f>'P12'!P18</f>
        <v>0</v>
      </c>
      <c r="Q18" s="166">
        <f>'P12'!Q18</f>
        <v>0.33333333333333331</v>
      </c>
      <c r="R18" s="166">
        <f>'P12'!R18</f>
        <v>0.33333333333333331</v>
      </c>
      <c r="S18" s="166">
        <f>'P12'!S18</f>
        <v>0.33333333333333331</v>
      </c>
      <c r="T18" s="166">
        <f>'P12'!T18</f>
        <v>0.33333333333333331</v>
      </c>
      <c r="U18" s="166">
        <f>'P12'!U18</f>
        <v>0.33333333333333331</v>
      </c>
      <c r="V18" s="166">
        <f>'P12'!V18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'P12'!G19</f>
        <v>0</v>
      </c>
      <c r="H19" s="166">
        <f>'P12'!H19</f>
        <v>0.3125</v>
      </c>
      <c r="I19" s="166">
        <f>'P12'!I19</f>
        <v>0.3125</v>
      </c>
      <c r="J19" s="166">
        <f>'P12'!J19</f>
        <v>0.3125</v>
      </c>
      <c r="K19" s="166">
        <f>'P12'!K19</f>
        <v>0.3125</v>
      </c>
      <c r="L19" s="166">
        <f>'P12'!L19</f>
        <v>0.3125</v>
      </c>
      <c r="M19" s="166">
        <f>'P12'!M19</f>
        <v>0</v>
      </c>
      <c r="N19" s="43"/>
      <c r="O19" s="44"/>
      <c r="P19" s="166">
        <f>'P12'!P19</f>
        <v>0</v>
      </c>
      <c r="Q19" s="166">
        <f>'P12'!Q19</f>
        <v>0.3125</v>
      </c>
      <c r="R19" s="166">
        <f>'P12'!R19</f>
        <v>0.3125</v>
      </c>
      <c r="S19" s="166">
        <f>'P12'!S19</f>
        <v>0.3125</v>
      </c>
      <c r="T19" s="166">
        <f>'P12'!T19</f>
        <v>0.3125</v>
      </c>
      <c r="U19" s="166">
        <f>'P12'!U19</f>
        <v>0.3125</v>
      </c>
      <c r="V19" s="166">
        <f>'P12'!V19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'P12'!G20</f>
        <v>0</v>
      </c>
      <c r="H20" s="166">
        <f>'P12'!H20</f>
        <v>0.1875</v>
      </c>
      <c r="I20" s="166">
        <f>'P12'!I20</f>
        <v>0.1875</v>
      </c>
      <c r="J20" s="166">
        <f>'P12'!J20</f>
        <v>0.1875</v>
      </c>
      <c r="K20" s="166">
        <f>'P12'!K20</f>
        <v>0.1875</v>
      </c>
      <c r="L20" s="166">
        <f>'P12'!L20</f>
        <v>0.1875</v>
      </c>
      <c r="M20" s="166">
        <f>'P12'!M20</f>
        <v>0</v>
      </c>
      <c r="N20" s="48"/>
      <c r="O20" s="49"/>
      <c r="P20" s="166">
        <f>'P12'!P20</f>
        <v>0</v>
      </c>
      <c r="Q20" s="166">
        <f>'P12'!Q20</f>
        <v>0.1875</v>
      </c>
      <c r="R20" s="166">
        <f>'P12'!R20</f>
        <v>0.1875</v>
      </c>
      <c r="S20" s="166">
        <f>'P12'!S20</f>
        <v>0.1875</v>
      </c>
      <c r="T20" s="166">
        <f>'P12'!T20</f>
        <v>0.1875</v>
      </c>
      <c r="U20" s="166">
        <f>'P12'!U20</f>
        <v>0.1875</v>
      </c>
      <c r="V20" s="166">
        <f>'P12'!V20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43633</v>
      </c>
      <c r="H23" s="190">
        <f t="shared" ref="H23:M23" si="4">G23+1</f>
        <v>43634</v>
      </c>
      <c r="I23" s="190">
        <f t="shared" si="4"/>
        <v>43635</v>
      </c>
      <c r="J23" s="190">
        <f t="shared" si="4"/>
        <v>43636</v>
      </c>
      <c r="K23" s="190">
        <f t="shared" si="4"/>
        <v>43637</v>
      </c>
      <c r="L23" s="190">
        <f t="shared" si="4"/>
        <v>43638</v>
      </c>
      <c r="M23" s="190">
        <f t="shared" si="4"/>
        <v>43639</v>
      </c>
      <c r="N23" s="62"/>
      <c r="O23" s="190"/>
      <c r="P23" s="190">
        <f>M23+1</f>
        <v>43640</v>
      </c>
      <c r="Q23" s="190">
        <f t="shared" ref="Q23:V23" si="5">P23+1</f>
        <v>43641</v>
      </c>
      <c r="R23" s="190">
        <f t="shared" si="5"/>
        <v>43642</v>
      </c>
      <c r="S23" s="190">
        <f t="shared" si="5"/>
        <v>43643</v>
      </c>
      <c r="T23" s="190">
        <f t="shared" si="5"/>
        <v>43644</v>
      </c>
      <c r="U23" s="190">
        <f t="shared" si="5"/>
        <v>43645</v>
      </c>
      <c r="V23" s="190">
        <f t="shared" si="5"/>
        <v>43646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'P12'!AD25</f>
        <v>0.25</v>
      </c>
      <c r="AD25" s="249">
        <f>MOD(ROUND(96*(AC25+Y49-Y43),0)/96,Instructions!C14)</f>
        <v>4.1666666666666741E-2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'P12'!AD26</f>
        <v>0.5</v>
      </c>
      <c r="AD26" s="249">
        <f>MOD(ROUND(96*(AC26+Y49-Y43),0)/96,20/24)</f>
        <v>0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13.25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2.1666666666666665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'P12'!AC38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>
        <v>0.33333333333333331</v>
      </c>
      <c r="I41" s="118"/>
      <c r="J41" s="118"/>
      <c r="K41" s="118"/>
      <c r="L41" s="118"/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0.33333333333333331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0.33333333333333331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0.33333333333333331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'P12'!T52</f>
        <v>13</v>
      </c>
      <c r="Q52" s="446"/>
      <c r="R52" s="153">
        <f>+Y55*AC39</f>
        <v>0.25</v>
      </c>
      <c r="S52" s="153">
        <f>Y34+Y52</f>
        <v>0</v>
      </c>
      <c r="T52" s="445">
        <f>P52+R52-S52</f>
        <v>13.25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'P12'!T53</f>
        <v>2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2.1666666666666665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MIN(Instructions!$C$7,'P12'!T54)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'P12'!T55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IF(Instructions!A14=0,'P12'!Y55,FLOOR((ROUND(96*(AC25+Y49-Y43),0)/96)/Instructions!C14,1)/24)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'P12'!T56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IF(Instructions!A14=0,'P12'!Y56,FLOOR((ROUND(96*(AC26+Y49-Y43),0)/96)/20,1/24))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'P12'!T57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'P12'!T58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'P12'!B60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'P12'!B62</f>
        <v>____________________________</v>
      </c>
      <c r="C62" s="24"/>
      <c r="D62" s="24"/>
      <c r="E62" s="24"/>
      <c r="F62" s="24"/>
      <c r="G62" s="24"/>
      <c r="H62" s="160"/>
      <c r="I62" s="160" t="str">
        <f>'P12'!I62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'P12'!B63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'P12'!I63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39" priority="13" stopIfTrue="1" operator="equal">
      <formula>TODAY()</formula>
    </cfRule>
  </conditionalFormatting>
  <conditionalFormatting sqref="O23:V24 G23:M24">
    <cfRule type="cellIs" dxfId="138" priority="12" stopIfTrue="1" operator="equal">
      <formula>TODAY()</formula>
    </cfRule>
  </conditionalFormatting>
  <conditionalFormatting sqref="G12:M13 P12:V13">
    <cfRule type="cellIs" dxfId="137" priority="11" stopIfTrue="1" operator="equal">
      <formula>0</formula>
    </cfRule>
  </conditionalFormatting>
  <conditionalFormatting sqref="G47:N47 P47:W47 Y47 Y45 Y33:Y43 Y31 Y24:Y29">
    <cfRule type="cellIs" dxfId="136" priority="10" stopIfTrue="1" operator="equal">
      <formula>0</formula>
    </cfRule>
  </conditionalFormatting>
  <conditionalFormatting sqref="T54:U54">
    <cfRule type="cellIs" dxfId="135" priority="9" stopIfTrue="1" operator="greaterThan">
      <formula>1</formula>
    </cfRule>
  </conditionalFormatting>
  <conditionalFormatting sqref="G18:M20 P18:V20">
    <cfRule type="cellIs" dxfId="134" priority="8" operator="equal">
      <formula>0</formula>
    </cfRule>
  </conditionalFormatting>
  <conditionalFormatting sqref="G49:M49 P49:V49">
    <cfRule type="expression" dxfId="133" priority="5">
      <formula>G49&lt;&gt;G18</formula>
    </cfRule>
  </conditionalFormatting>
  <conditionalFormatting sqref="P49:V49">
    <cfRule type="expression" dxfId="132" priority="6">
      <formula>P49&lt;&gt;P18</formula>
    </cfRule>
  </conditionalFormatting>
  <conditionalFormatting sqref="W33:W43 G33:G36 N33:N43 G45:N45 P45:W45 P25:V25 G49:N49 P49:W49 N24:N29 W24:W29 G31:N31 P31:W31">
    <cfRule type="cellIs" dxfId="131" priority="7" operator="equal">
      <formula>0</formula>
    </cfRule>
  </conditionalFormatting>
  <conditionalFormatting sqref="G25:M25">
    <cfRule type="cellIs" dxfId="13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99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10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43647</v>
      </c>
      <c r="H3" s="7">
        <f t="shared" si="0"/>
        <v>43648</v>
      </c>
      <c r="I3" s="7">
        <f t="shared" si="0"/>
        <v>43649</v>
      </c>
      <c r="J3" s="7">
        <f t="shared" si="0"/>
        <v>43650</v>
      </c>
      <c r="K3" s="7">
        <f t="shared" si="0"/>
        <v>43651</v>
      </c>
      <c r="L3" s="7">
        <f t="shared" si="0"/>
        <v>43652</v>
      </c>
      <c r="M3" s="7">
        <f t="shared" si="0"/>
        <v>43653</v>
      </c>
      <c r="N3" s="7"/>
      <c r="O3" s="7"/>
      <c r="P3" s="7">
        <f t="shared" si="1"/>
        <v>43654</v>
      </c>
      <c r="Q3" s="7">
        <f t="shared" si="1"/>
        <v>43655</v>
      </c>
      <c r="R3" s="7">
        <f t="shared" si="1"/>
        <v>43656</v>
      </c>
      <c r="S3" s="7">
        <f t="shared" si="1"/>
        <v>43657</v>
      </c>
      <c r="T3" s="7">
        <f t="shared" si="1"/>
        <v>43658</v>
      </c>
      <c r="U3" s="7">
        <f t="shared" si="1"/>
        <v>43659</v>
      </c>
      <c r="V3" s="7">
        <f t="shared" si="1"/>
        <v>43660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'P13'!R15+1</f>
        <v>14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'P13'!L16</f>
        <v>2023</v>
      </c>
      <c r="M16" s="31"/>
      <c r="N16" s="32"/>
      <c r="O16" s="24"/>
      <c r="P16" s="179" t="s">
        <v>16</v>
      </c>
      <c r="Q16" s="34">
        <f>'P13'!Q16+14</f>
        <v>43647</v>
      </c>
      <c r="R16" s="180" t="s">
        <v>17</v>
      </c>
      <c r="S16" s="34">
        <f>Q16+13</f>
        <v>43660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'P13'!G18</f>
        <v>0</v>
      </c>
      <c r="H18" s="166">
        <f>'P13'!H18</f>
        <v>0.33333333333333331</v>
      </c>
      <c r="I18" s="166">
        <f>'P13'!I18</f>
        <v>0.33333333333333331</v>
      </c>
      <c r="J18" s="166">
        <f>'P13'!J18</f>
        <v>0.33333333333333331</v>
      </c>
      <c r="K18" s="166">
        <f>'P13'!K18</f>
        <v>0.33333333333333331</v>
      </c>
      <c r="L18" s="166">
        <f>'P13'!L18</f>
        <v>0.33333333333333331</v>
      </c>
      <c r="M18" s="166">
        <f>'P13'!M18</f>
        <v>0</v>
      </c>
      <c r="N18" s="41">
        <f>SUM(G18:M18)</f>
        <v>1.6666666666666665</v>
      </c>
      <c r="O18" s="36"/>
      <c r="P18" s="166">
        <f>'P13'!P18</f>
        <v>0</v>
      </c>
      <c r="Q18" s="166">
        <f>'P13'!Q18</f>
        <v>0.33333333333333331</v>
      </c>
      <c r="R18" s="166">
        <f>'P13'!R18</f>
        <v>0.33333333333333331</v>
      </c>
      <c r="S18" s="166">
        <f>'P13'!S18</f>
        <v>0.33333333333333331</v>
      </c>
      <c r="T18" s="166">
        <f>'P13'!T18</f>
        <v>0.33333333333333331</v>
      </c>
      <c r="U18" s="166">
        <f>'P13'!U18</f>
        <v>0.33333333333333331</v>
      </c>
      <c r="V18" s="166">
        <f>'P13'!V18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'P13'!G19</f>
        <v>0</v>
      </c>
      <c r="H19" s="166">
        <f>'P13'!H19</f>
        <v>0.3125</v>
      </c>
      <c r="I19" s="166">
        <f>'P13'!I19</f>
        <v>0.3125</v>
      </c>
      <c r="J19" s="166">
        <f>'P13'!J19</f>
        <v>0.3125</v>
      </c>
      <c r="K19" s="166">
        <f>'P13'!K19</f>
        <v>0.3125</v>
      </c>
      <c r="L19" s="166">
        <f>'P13'!L19</f>
        <v>0.3125</v>
      </c>
      <c r="M19" s="166">
        <f>'P13'!M19</f>
        <v>0</v>
      </c>
      <c r="N19" s="43"/>
      <c r="O19" s="44"/>
      <c r="P19" s="166">
        <f>'P13'!P19</f>
        <v>0</v>
      </c>
      <c r="Q19" s="166">
        <f>'P13'!Q19</f>
        <v>0.3125</v>
      </c>
      <c r="R19" s="166">
        <f>'P13'!R19</f>
        <v>0.3125</v>
      </c>
      <c r="S19" s="166">
        <f>'P13'!S19</f>
        <v>0.3125</v>
      </c>
      <c r="T19" s="166">
        <f>'P13'!T19</f>
        <v>0.3125</v>
      </c>
      <c r="U19" s="166">
        <f>'P13'!U19</f>
        <v>0.3125</v>
      </c>
      <c r="V19" s="166">
        <f>'P13'!V19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'P13'!G20</f>
        <v>0</v>
      </c>
      <c r="H20" s="166">
        <f>'P13'!H20</f>
        <v>0.1875</v>
      </c>
      <c r="I20" s="166">
        <f>'P13'!I20</f>
        <v>0.1875</v>
      </c>
      <c r="J20" s="166">
        <f>'P13'!J20</f>
        <v>0.1875</v>
      </c>
      <c r="K20" s="166">
        <f>'P13'!K20</f>
        <v>0.1875</v>
      </c>
      <c r="L20" s="166">
        <f>'P13'!L20</f>
        <v>0.1875</v>
      </c>
      <c r="M20" s="166">
        <f>'P13'!M20</f>
        <v>0</v>
      </c>
      <c r="N20" s="48"/>
      <c r="O20" s="49"/>
      <c r="P20" s="166">
        <f>'P13'!P20</f>
        <v>0</v>
      </c>
      <c r="Q20" s="166">
        <f>'P13'!Q20</f>
        <v>0.1875</v>
      </c>
      <c r="R20" s="166">
        <f>'P13'!R20</f>
        <v>0.1875</v>
      </c>
      <c r="S20" s="166">
        <f>'P13'!S20</f>
        <v>0.1875</v>
      </c>
      <c r="T20" s="166">
        <f>'P13'!T20</f>
        <v>0.1875</v>
      </c>
      <c r="U20" s="166">
        <f>'P13'!U20</f>
        <v>0.1875</v>
      </c>
      <c r="V20" s="166">
        <f>'P13'!V20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43647</v>
      </c>
      <c r="H23" s="190">
        <f t="shared" ref="H23:M23" si="4">G23+1</f>
        <v>43648</v>
      </c>
      <c r="I23" s="190">
        <f t="shared" si="4"/>
        <v>43649</v>
      </c>
      <c r="J23" s="190">
        <f t="shared" si="4"/>
        <v>43650</v>
      </c>
      <c r="K23" s="190">
        <f t="shared" si="4"/>
        <v>43651</v>
      </c>
      <c r="L23" s="190">
        <f t="shared" si="4"/>
        <v>43652</v>
      </c>
      <c r="M23" s="190">
        <f t="shared" si="4"/>
        <v>43653</v>
      </c>
      <c r="N23" s="62"/>
      <c r="O23" s="190"/>
      <c r="P23" s="190">
        <f>M23+1</f>
        <v>43654</v>
      </c>
      <c r="Q23" s="190">
        <f t="shared" ref="Q23:V23" si="5">P23+1</f>
        <v>43655</v>
      </c>
      <c r="R23" s="190">
        <f t="shared" si="5"/>
        <v>43656</v>
      </c>
      <c r="S23" s="190">
        <f t="shared" si="5"/>
        <v>43657</v>
      </c>
      <c r="T23" s="190">
        <f t="shared" si="5"/>
        <v>43658</v>
      </c>
      <c r="U23" s="190">
        <f t="shared" si="5"/>
        <v>43659</v>
      </c>
      <c r="V23" s="190">
        <f t="shared" si="5"/>
        <v>43660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'P13'!AD25</f>
        <v>4.1666666666666741E-2</v>
      </c>
      <c r="AD25" s="38">
        <f>MOD(ROUND(96*(AC25+Y49-Y43),0)/96,Instructions!C14)</f>
        <v>0.375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'P13'!AD26</f>
        <v>0</v>
      </c>
      <c r="AD26" s="38">
        <f>MOD(ROUND(96*(AC26+Y49-Y43),0)/96,20/24)</f>
        <v>0.33333333333333331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13.5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2.333333333333333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'P13'!AC38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>
        <v>0.33333333333333331</v>
      </c>
      <c r="J41" s="118"/>
      <c r="K41" s="118"/>
      <c r="L41" s="118"/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0.33333333333333331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0.33333333333333331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0.33333333333333331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'P13'!T52</f>
        <v>13.25</v>
      </c>
      <c r="Q52" s="446"/>
      <c r="R52" s="153">
        <f>+Y55*AC39</f>
        <v>0.25</v>
      </c>
      <c r="S52" s="153">
        <f>Y34+Y52</f>
        <v>0</v>
      </c>
      <c r="T52" s="445">
        <f>P52+R52-S52</f>
        <v>13.5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'P13'!T53</f>
        <v>2.1666666666666665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2.333333333333333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MIN(Instructions!$C$7,'P13'!T54)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'P13'!T55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IF(Instructions!A14=0,'P13'!Y55,FLOOR((ROUND(96*(AC25+Y49-Y43),0)/96)/Instructions!C14,1)/24)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'P13'!T56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IF(Instructions!A14=0,'P13'!Y56,FLOOR((ROUND(96*(AC26+Y49-Y43),0)/96)/20,1/24))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'P13'!T57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'P13'!T58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'P13'!B60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'P13'!B62</f>
        <v>____________________________</v>
      </c>
      <c r="C62" s="24"/>
      <c r="D62" s="24"/>
      <c r="E62" s="24"/>
      <c r="F62" s="24"/>
      <c r="G62" s="24"/>
      <c r="H62" s="160"/>
      <c r="I62" s="160" t="str">
        <f>'P13'!I62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'P13'!B63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'P13'!I63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29" priority="13" stopIfTrue="1" operator="equal">
      <formula>TODAY()</formula>
    </cfRule>
  </conditionalFormatting>
  <conditionalFormatting sqref="O23:V24 G23:M24">
    <cfRule type="cellIs" dxfId="128" priority="12" stopIfTrue="1" operator="equal">
      <formula>TODAY()</formula>
    </cfRule>
  </conditionalFormatting>
  <conditionalFormatting sqref="G12:M13 P12:V13">
    <cfRule type="cellIs" dxfId="127" priority="11" stopIfTrue="1" operator="equal">
      <formula>0</formula>
    </cfRule>
  </conditionalFormatting>
  <conditionalFormatting sqref="G47:N47 P47:W47 Y47 Y45 Y33:Y43 Y31 Y24:Y29">
    <cfRule type="cellIs" dxfId="126" priority="10" stopIfTrue="1" operator="equal">
      <formula>0</formula>
    </cfRule>
  </conditionalFormatting>
  <conditionalFormatting sqref="T54:U54">
    <cfRule type="cellIs" dxfId="125" priority="9" stopIfTrue="1" operator="greaterThan">
      <formula>1</formula>
    </cfRule>
  </conditionalFormatting>
  <conditionalFormatting sqref="G18:M20 P18:V20">
    <cfRule type="cellIs" dxfId="124" priority="8" operator="equal">
      <formula>0</formula>
    </cfRule>
  </conditionalFormatting>
  <conditionalFormatting sqref="G49:M49 P49:V49">
    <cfRule type="expression" dxfId="123" priority="5">
      <formula>G49&lt;&gt;G18</formula>
    </cfRule>
  </conditionalFormatting>
  <conditionalFormatting sqref="P49:V49">
    <cfRule type="expression" dxfId="122" priority="6">
      <formula>P49&lt;&gt;P18</formula>
    </cfRule>
  </conditionalFormatting>
  <conditionalFormatting sqref="W33:W43 G33:G36 N33:N43 G45:N45 P45:W45 P25:V25 G49:N49 P49:W49 N24:N29 W24:W29 G31:N31 P31:W31">
    <cfRule type="cellIs" dxfId="121" priority="7" operator="equal">
      <formula>0</formula>
    </cfRule>
  </conditionalFormatting>
  <conditionalFormatting sqref="G25:M25">
    <cfRule type="cellIs" dxfId="12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99"/>
    <pageSetUpPr fitToPage="1"/>
  </sheetPr>
  <dimension ref="A1:AI64"/>
  <sheetViews>
    <sheetView zoomScale="90" workbookViewId="0">
      <selection activeCell="AF42" sqref="AF42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43661</v>
      </c>
      <c r="H3" s="7">
        <f t="shared" si="0"/>
        <v>43662</v>
      </c>
      <c r="I3" s="7">
        <f t="shared" si="0"/>
        <v>43663</v>
      </c>
      <c r="J3" s="7">
        <f t="shared" si="0"/>
        <v>43664</v>
      </c>
      <c r="K3" s="7">
        <f t="shared" si="0"/>
        <v>43665</v>
      </c>
      <c r="L3" s="7">
        <f t="shared" si="0"/>
        <v>43666</v>
      </c>
      <c r="M3" s="7">
        <f t="shared" si="0"/>
        <v>43667</v>
      </c>
      <c r="N3" s="7"/>
      <c r="O3" s="7"/>
      <c r="P3" s="7">
        <f t="shared" si="1"/>
        <v>43668</v>
      </c>
      <c r="Q3" s="7">
        <f t="shared" si="1"/>
        <v>43669</v>
      </c>
      <c r="R3" s="7">
        <f t="shared" si="1"/>
        <v>43670</v>
      </c>
      <c r="S3" s="7">
        <f t="shared" si="1"/>
        <v>43671</v>
      </c>
      <c r="T3" s="7">
        <f t="shared" si="1"/>
        <v>43672</v>
      </c>
      <c r="U3" s="7">
        <f t="shared" si="1"/>
        <v>43673</v>
      </c>
      <c r="V3" s="7">
        <f t="shared" si="1"/>
        <v>43674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'P14'!R15+1</f>
        <v>15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'P14'!L16</f>
        <v>2023</v>
      </c>
      <c r="M16" s="31"/>
      <c r="N16" s="32"/>
      <c r="O16" s="24"/>
      <c r="P16" s="179" t="s">
        <v>16</v>
      </c>
      <c r="Q16" s="34">
        <f>'P14'!Q16+14</f>
        <v>43661</v>
      </c>
      <c r="R16" s="180" t="s">
        <v>17</v>
      </c>
      <c r="S16" s="34">
        <f>Q16+13</f>
        <v>43674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'P14'!G18</f>
        <v>0</v>
      </c>
      <c r="H18" s="166">
        <f>'P14'!H18</f>
        <v>0.33333333333333331</v>
      </c>
      <c r="I18" s="166">
        <f>'P14'!I18</f>
        <v>0.33333333333333331</v>
      </c>
      <c r="J18" s="166">
        <f>'P14'!J18</f>
        <v>0.33333333333333331</v>
      </c>
      <c r="K18" s="166">
        <f>'P14'!K18</f>
        <v>0.33333333333333331</v>
      </c>
      <c r="L18" s="166">
        <f>'P14'!L18</f>
        <v>0.33333333333333331</v>
      </c>
      <c r="M18" s="166">
        <f>'P14'!M18</f>
        <v>0</v>
      </c>
      <c r="N18" s="41">
        <f>SUM(G18:M18)</f>
        <v>1.6666666666666665</v>
      </c>
      <c r="O18" s="36"/>
      <c r="P18" s="166">
        <f>'P14'!P18</f>
        <v>0</v>
      </c>
      <c r="Q18" s="166">
        <f>'P14'!Q18</f>
        <v>0.33333333333333331</v>
      </c>
      <c r="R18" s="166">
        <f>'P14'!R18</f>
        <v>0.33333333333333331</v>
      </c>
      <c r="S18" s="166">
        <f>'P14'!S18</f>
        <v>0.33333333333333331</v>
      </c>
      <c r="T18" s="166">
        <f>'P14'!T18</f>
        <v>0.33333333333333331</v>
      </c>
      <c r="U18" s="166">
        <f>'P14'!U18</f>
        <v>0.33333333333333331</v>
      </c>
      <c r="V18" s="166">
        <f>'P14'!V18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'P14'!G19</f>
        <v>0</v>
      </c>
      <c r="H19" s="166">
        <f>'P14'!H19</f>
        <v>0.3125</v>
      </c>
      <c r="I19" s="166">
        <f>'P14'!I19</f>
        <v>0.3125</v>
      </c>
      <c r="J19" s="166">
        <f>'P14'!J19</f>
        <v>0.3125</v>
      </c>
      <c r="K19" s="166">
        <f>'P14'!K19</f>
        <v>0.3125</v>
      </c>
      <c r="L19" s="166">
        <f>'P14'!L19</f>
        <v>0.3125</v>
      </c>
      <c r="M19" s="166">
        <f>'P14'!M19</f>
        <v>0</v>
      </c>
      <c r="N19" s="43"/>
      <c r="O19" s="44"/>
      <c r="P19" s="166">
        <f>'P14'!P19</f>
        <v>0</v>
      </c>
      <c r="Q19" s="166">
        <f>'P14'!Q19</f>
        <v>0.3125</v>
      </c>
      <c r="R19" s="166">
        <f>'P14'!R19</f>
        <v>0.3125</v>
      </c>
      <c r="S19" s="166">
        <f>'P14'!S19</f>
        <v>0.3125</v>
      </c>
      <c r="T19" s="166">
        <f>'P14'!T19</f>
        <v>0.3125</v>
      </c>
      <c r="U19" s="166">
        <f>'P14'!U19</f>
        <v>0.3125</v>
      </c>
      <c r="V19" s="166">
        <f>'P14'!V19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'P14'!G20</f>
        <v>0</v>
      </c>
      <c r="H20" s="166">
        <f>'P14'!H20</f>
        <v>0.1875</v>
      </c>
      <c r="I20" s="166">
        <f>'P14'!I20</f>
        <v>0.1875</v>
      </c>
      <c r="J20" s="166">
        <f>'P14'!J20</f>
        <v>0.1875</v>
      </c>
      <c r="K20" s="166">
        <f>'P14'!K20</f>
        <v>0.1875</v>
      </c>
      <c r="L20" s="166">
        <f>'P14'!L20</f>
        <v>0.1875</v>
      </c>
      <c r="M20" s="166">
        <f>'P14'!M20</f>
        <v>0</v>
      </c>
      <c r="N20" s="48"/>
      <c r="O20" s="49"/>
      <c r="P20" s="166">
        <f>'P14'!P20</f>
        <v>0</v>
      </c>
      <c r="Q20" s="166">
        <f>'P14'!Q20</f>
        <v>0.1875</v>
      </c>
      <c r="R20" s="166">
        <f>'P14'!R20</f>
        <v>0.1875</v>
      </c>
      <c r="S20" s="166">
        <f>'P14'!S20</f>
        <v>0.1875</v>
      </c>
      <c r="T20" s="166">
        <f>'P14'!T20</f>
        <v>0.1875</v>
      </c>
      <c r="U20" s="166">
        <f>'P14'!U20</f>
        <v>0.1875</v>
      </c>
      <c r="V20" s="166">
        <f>'P14'!V20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43661</v>
      </c>
      <c r="H23" s="190">
        <f t="shared" ref="H23:M23" si="4">G23+1</f>
        <v>43662</v>
      </c>
      <c r="I23" s="190">
        <f t="shared" si="4"/>
        <v>43663</v>
      </c>
      <c r="J23" s="190">
        <f t="shared" si="4"/>
        <v>43664</v>
      </c>
      <c r="K23" s="190">
        <f t="shared" si="4"/>
        <v>43665</v>
      </c>
      <c r="L23" s="190">
        <f t="shared" si="4"/>
        <v>43666</v>
      </c>
      <c r="M23" s="190">
        <f t="shared" si="4"/>
        <v>43667</v>
      </c>
      <c r="N23" s="62"/>
      <c r="O23" s="190"/>
      <c r="P23" s="190">
        <f>M23+1</f>
        <v>43668</v>
      </c>
      <c r="Q23" s="190">
        <f t="shared" ref="Q23:V23" si="5">P23+1</f>
        <v>43669</v>
      </c>
      <c r="R23" s="190">
        <f t="shared" si="5"/>
        <v>43670</v>
      </c>
      <c r="S23" s="190">
        <f t="shared" si="5"/>
        <v>43671</v>
      </c>
      <c r="T23" s="190">
        <f t="shared" si="5"/>
        <v>43672</v>
      </c>
      <c r="U23" s="190">
        <f t="shared" si="5"/>
        <v>43673</v>
      </c>
      <c r="V23" s="190">
        <f t="shared" si="5"/>
        <v>43674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'P14'!AD25</f>
        <v>0.375</v>
      </c>
      <c r="AD25" s="38">
        <f>MOD(ROUND(96*(AC25+Y49-Y43),0)/96,Instructions!C14)</f>
        <v>0.375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'P14'!AD26</f>
        <v>0.33333333333333331</v>
      </c>
      <c r="AD26" s="38">
        <f>MOD(ROUND(96*(AC26+Y49-Y43),0)/96,20/24)</f>
        <v>0.33333333333333331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13.75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2.4999999999999996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'P14'!AC38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'P14'!T52</f>
        <v>13.5</v>
      </c>
      <c r="Q52" s="446"/>
      <c r="R52" s="153">
        <f>+Y55*AC39</f>
        <v>0.25</v>
      </c>
      <c r="S52" s="153">
        <f>Y34+Y52</f>
        <v>0</v>
      </c>
      <c r="T52" s="445">
        <f>P52+R52-S52</f>
        <v>13.75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'P14'!T53</f>
        <v>2.333333333333333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2.4999999999999996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MIN(Instructions!$C$7,'P14'!T54)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'P14'!T55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IF(Instructions!A14=0,'P14'!Y55,FLOOR((ROUND(96*(AC25+Y49-Y43),0)/96)/Instructions!C14,1)/24)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'P14'!T56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IF(Instructions!A14=0,'P14'!Y56,FLOOR((ROUND(96*(AC26+Y49-Y43),0)/96)/20,1/24))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'P14'!T57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'P14'!T58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'P14'!B60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'P14'!B62</f>
        <v>____________________________</v>
      </c>
      <c r="C62" s="24"/>
      <c r="D62" s="24"/>
      <c r="E62" s="24"/>
      <c r="F62" s="24"/>
      <c r="G62" s="24"/>
      <c r="H62" s="160"/>
      <c r="I62" s="160" t="str">
        <f>'P14'!I62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'P14'!B63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'P14'!I63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19" priority="13" stopIfTrue="1" operator="equal">
      <formula>TODAY()</formula>
    </cfRule>
  </conditionalFormatting>
  <conditionalFormatting sqref="O23:V24 G23:M24">
    <cfRule type="cellIs" dxfId="118" priority="12" stopIfTrue="1" operator="equal">
      <formula>TODAY()</formula>
    </cfRule>
  </conditionalFormatting>
  <conditionalFormatting sqref="G12:M13 P12:V13">
    <cfRule type="cellIs" dxfId="117" priority="11" stopIfTrue="1" operator="equal">
      <formula>0</formula>
    </cfRule>
  </conditionalFormatting>
  <conditionalFormatting sqref="G47:N47 P47:W47 Y47 Y45 Y33:Y43 Y31 Y24:Y29">
    <cfRule type="cellIs" dxfId="116" priority="10" stopIfTrue="1" operator="equal">
      <formula>0</formula>
    </cfRule>
  </conditionalFormatting>
  <conditionalFormatting sqref="T54:U54">
    <cfRule type="cellIs" dxfId="115" priority="9" stopIfTrue="1" operator="greaterThan">
      <formula>1</formula>
    </cfRule>
  </conditionalFormatting>
  <conditionalFormatting sqref="G18:M20 P18:V20">
    <cfRule type="cellIs" dxfId="114" priority="8" operator="equal">
      <formula>0</formula>
    </cfRule>
  </conditionalFormatting>
  <conditionalFormatting sqref="G49:M49 P49:V49">
    <cfRule type="expression" dxfId="113" priority="5">
      <formula>G49&lt;&gt;G18</formula>
    </cfRule>
  </conditionalFormatting>
  <conditionalFormatting sqref="P49:V49">
    <cfRule type="expression" dxfId="112" priority="6">
      <formula>P49&lt;&gt;P18</formula>
    </cfRule>
  </conditionalFormatting>
  <conditionalFormatting sqref="W33:W43 G33:G36 N33:N43 G45:N45 P45:W45 P25:V25 G49:N49 P49:W49 N24:N29 W24:W29 G31:N31 P31:W31">
    <cfRule type="cellIs" dxfId="111" priority="7" operator="equal">
      <formula>0</formula>
    </cfRule>
  </conditionalFormatting>
  <conditionalFormatting sqref="G25:M25">
    <cfRule type="cellIs" dxfId="11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99"/>
    <pageSetUpPr fitToPage="1"/>
  </sheetPr>
  <dimension ref="A1:AI64"/>
  <sheetViews>
    <sheetView zoomScale="90" workbookViewId="0">
      <selection activeCell="AF42" sqref="AF42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43675</v>
      </c>
      <c r="H3" s="7">
        <f t="shared" si="0"/>
        <v>43676</v>
      </c>
      <c r="I3" s="7">
        <f t="shared" si="0"/>
        <v>43677</v>
      </c>
      <c r="J3" s="7">
        <f t="shared" si="0"/>
        <v>43678</v>
      </c>
      <c r="K3" s="7">
        <f t="shared" si="0"/>
        <v>43679</v>
      </c>
      <c r="L3" s="7">
        <f t="shared" si="0"/>
        <v>43680</v>
      </c>
      <c r="M3" s="7">
        <f t="shared" si="0"/>
        <v>43681</v>
      </c>
      <c r="N3" s="7"/>
      <c r="O3" s="7"/>
      <c r="P3" s="7">
        <f t="shared" si="1"/>
        <v>43682</v>
      </c>
      <c r="Q3" s="7">
        <f t="shared" si="1"/>
        <v>43683</v>
      </c>
      <c r="R3" s="7">
        <f t="shared" si="1"/>
        <v>43684</v>
      </c>
      <c r="S3" s="7">
        <f t="shared" si="1"/>
        <v>43685</v>
      </c>
      <c r="T3" s="7">
        <f t="shared" si="1"/>
        <v>43686</v>
      </c>
      <c r="U3" s="7">
        <f t="shared" si="1"/>
        <v>43687</v>
      </c>
      <c r="V3" s="7">
        <f t="shared" si="1"/>
        <v>43688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'P15'!R15+1</f>
        <v>16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'P15'!L16</f>
        <v>2023</v>
      </c>
      <c r="M16" s="31"/>
      <c r="N16" s="32"/>
      <c r="O16" s="24"/>
      <c r="P16" s="179" t="s">
        <v>16</v>
      </c>
      <c r="Q16" s="34">
        <f>'P15'!Q16+14</f>
        <v>43675</v>
      </c>
      <c r="R16" s="180" t="s">
        <v>17</v>
      </c>
      <c r="S16" s="34">
        <f>Q16+13</f>
        <v>43688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'P15'!G18</f>
        <v>0</v>
      </c>
      <c r="H18" s="166">
        <f>'P15'!H18</f>
        <v>0.33333333333333331</v>
      </c>
      <c r="I18" s="166">
        <f>'P15'!I18</f>
        <v>0.33333333333333331</v>
      </c>
      <c r="J18" s="166">
        <f>'P15'!J18</f>
        <v>0.33333333333333331</v>
      </c>
      <c r="K18" s="166">
        <f>'P15'!K18</f>
        <v>0.33333333333333331</v>
      </c>
      <c r="L18" s="166">
        <f>'P15'!L18</f>
        <v>0.33333333333333331</v>
      </c>
      <c r="M18" s="166">
        <f>'P15'!M18</f>
        <v>0</v>
      </c>
      <c r="N18" s="41">
        <f>SUM(G18:M18)</f>
        <v>1.6666666666666665</v>
      </c>
      <c r="O18" s="36"/>
      <c r="P18" s="166">
        <f>'P15'!P18</f>
        <v>0</v>
      </c>
      <c r="Q18" s="166">
        <f>'P15'!Q18</f>
        <v>0.33333333333333331</v>
      </c>
      <c r="R18" s="166">
        <f>'P15'!R18</f>
        <v>0.33333333333333331</v>
      </c>
      <c r="S18" s="166">
        <f>'P15'!S18</f>
        <v>0.33333333333333331</v>
      </c>
      <c r="T18" s="166">
        <f>'P15'!T18</f>
        <v>0.33333333333333331</v>
      </c>
      <c r="U18" s="166">
        <f>'P15'!U18</f>
        <v>0.33333333333333331</v>
      </c>
      <c r="V18" s="166">
        <f>'P15'!V18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'P15'!G19</f>
        <v>0</v>
      </c>
      <c r="H19" s="166">
        <f>'P15'!H19</f>
        <v>0.3125</v>
      </c>
      <c r="I19" s="166">
        <f>'P15'!I19</f>
        <v>0.3125</v>
      </c>
      <c r="J19" s="166">
        <f>'P15'!J19</f>
        <v>0.3125</v>
      </c>
      <c r="K19" s="166">
        <f>'P15'!K19</f>
        <v>0.3125</v>
      </c>
      <c r="L19" s="166">
        <f>'P15'!L19</f>
        <v>0.3125</v>
      </c>
      <c r="M19" s="166">
        <f>'P15'!M19</f>
        <v>0</v>
      </c>
      <c r="N19" s="43"/>
      <c r="O19" s="44"/>
      <c r="P19" s="166">
        <f>'P15'!P19</f>
        <v>0</v>
      </c>
      <c r="Q19" s="166">
        <f>'P15'!Q19</f>
        <v>0.3125</v>
      </c>
      <c r="R19" s="166">
        <f>'P15'!R19</f>
        <v>0.3125</v>
      </c>
      <c r="S19" s="166">
        <f>'P15'!S19</f>
        <v>0.3125</v>
      </c>
      <c r="T19" s="166">
        <f>'P15'!T19</f>
        <v>0.3125</v>
      </c>
      <c r="U19" s="166">
        <f>'P15'!U19</f>
        <v>0.3125</v>
      </c>
      <c r="V19" s="166">
        <f>'P15'!V19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'P15'!G20</f>
        <v>0</v>
      </c>
      <c r="H20" s="166">
        <f>'P15'!H20</f>
        <v>0.1875</v>
      </c>
      <c r="I20" s="166">
        <f>'P15'!I20</f>
        <v>0.1875</v>
      </c>
      <c r="J20" s="166">
        <f>'P15'!J20</f>
        <v>0.1875</v>
      </c>
      <c r="K20" s="166">
        <f>'P15'!K20</f>
        <v>0.1875</v>
      </c>
      <c r="L20" s="166">
        <f>'P15'!L20</f>
        <v>0.1875</v>
      </c>
      <c r="M20" s="166">
        <f>'P15'!M20</f>
        <v>0</v>
      </c>
      <c r="N20" s="48"/>
      <c r="O20" s="49"/>
      <c r="P20" s="166">
        <f>'P15'!P20</f>
        <v>0</v>
      </c>
      <c r="Q20" s="166">
        <f>'P15'!Q20</f>
        <v>0.1875</v>
      </c>
      <c r="R20" s="166">
        <f>'P15'!R20</f>
        <v>0.1875</v>
      </c>
      <c r="S20" s="166">
        <f>'P15'!S20</f>
        <v>0.1875</v>
      </c>
      <c r="T20" s="166">
        <f>'P15'!T20</f>
        <v>0.1875</v>
      </c>
      <c r="U20" s="166">
        <f>'P15'!U20</f>
        <v>0.1875</v>
      </c>
      <c r="V20" s="166">
        <f>'P15'!V20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43675</v>
      </c>
      <c r="H23" s="190">
        <f t="shared" ref="H23:M23" si="4">G23+1</f>
        <v>43676</v>
      </c>
      <c r="I23" s="190">
        <f t="shared" si="4"/>
        <v>43677</v>
      </c>
      <c r="J23" s="190">
        <f t="shared" si="4"/>
        <v>43678</v>
      </c>
      <c r="K23" s="190">
        <f t="shared" si="4"/>
        <v>43679</v>
      </c>
      <c r="L23" s="190">
        <f t="shared" si="4"/>
        <v>43680</v>
      </c>
      <c r="M23" s="190">
        <f t="shared" si="4"/>
        <v>43681</v>
      </c>
      <c r="N23" s="62"/>
      <c r="O23" s="190"/>
      <c r="P23" s="190">
        <f>M23+1</f>
        <v>43682</v>
      </c>
      <c r="Q23" s="190">
        <f t="shared" ref="Q23:V23" si="5">P23+1</f>
        <v>43683</v>
      </c>
      <c r="R23" s="190">
        <f t="shared" si="5"/>
        <v>43684</v>
      </c>
      <c r="S23" s="190">
        <f t="shared" si="5"/>
        <v>43685</v>
      </c>
      <c r="T23" s="190">
        <f t="shared" si="5"/>
        <v>43686</v>
      </c>
      <c r="U23" s="190">
        <f t="shared" si="5"/>
        <v>43687</v>
      </c>
      <c r="V23" s="190">
        <f t="shared" si="5"/>
        <v>43688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'P15'!AD25</f>
        <v>0.375</v>
      </c>
      <c r="AD25" s="38">
        <f>MOD(ROUND(96*(AC25+Y49-Y43),0)/96,Instructions!C14)</f>
        <v>0.375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'P15'!AD26</f>
        <v>0.33333333333333331</v>
      </c>
      <c r="AD26" s="38">
        <f>MOD(ROUND(96*(AC26+Y49-Y43),0)/96,20/24)</f>
        <v>0.33333333333333331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14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2.6666666666666661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'P15'!AC38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'P15'!T52</f>
        <v>13.75</v>
      </c>
      <c r="Q52" s="446"/>
      <c r="R52" s="153">
        <f>+Y55*AC39</f>
        <v>0.25</v>
      </c>
      <c r="S52" s="153">
        <f>Y34+Y52</f>
        <v>0</v>
      </c>
      <c r="T52" s="445">
        <f>P52+R52-S52</f>
        <v>14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'P15'!T53</f>
        <v>2.4999999999999996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2.6666666666666661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MIN(Instructions!$C$7,'P15'!T54)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'P15'!T55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IF(Instructions!A14=0,'P15'!Y55,FLOOR((ROUND(96*(AC25+Y49-Y43),0)/96)/Instructions!C14,1)/24)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'P15'!T56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IF(Instructions!A14=0,'P15'!Y56,FLOOR((ROUND(96*(AC26+Y49-Y43),0)/96)/20,1/24))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'P15'!T57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'P15'!T58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'P15'!B60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'P15'!B62</f>
        <v>____________________________</v>
      </c>
      <c r="C62" s="24"/>
      <c r="D62" s="24"/>
      <c r="E62" s="24"/>
      <c r="F62" s="24"/>
      <c r="G62" s="24"/>
      <c r="H62" s="160"/>
      <c r="I62" s="160" t="str">
        <f>'P15'!I62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'P15'!B63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'P15'!I63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09" priority="13" stopIfTrue="1" operator="equal">
      <formula>TODAY()</formula>
    </cfRule>
  </conditionalFormatting>
  <conditionalFormatting sqref="O23:V24 G23:M24">
    <cfRule type="cellIs" dxfId="108" priority="12" stopIfTrue="1" operator="equal">
      <formula>TODAY()</formula>
    </cfRule>
  </conditionalFormatting>
  <conditionalFormatting sqref="G12:M13 P12:V13">
    <cfRule type="cellIs" dxfId="107" priority="11" stopIfTrue="1" operator="equal">
      <formula>0</formula>
    </cfRule>
  </conditionalFormatting>
  <conditionalFormatting sqref="G47:N47 P47:W47 Y47 Y45 Y33:Y43 Y31 Y24:Y29">
    <cfRule type="cellIs" dxfId="106" priority="10" stopIfTrue="1" operator="equal">
      <formula>0</formula>
    </cfRule>
  </conditionalFormatting>
  <conditionalFormatting sqref="T54:U54">
    <cfRule type="cellIs" dxfId="105" priority="9" stopIfTrue="1" operator="greaterThan">
      <formula>1</formula>
    </cfRule>
  </conditionalFormatting>
  <conditionalFormatting sqref="G18:M20 P18:V20">
    <cfRule type="cellIs" dxfId="104" priority="8" operator="equal">
      <formula>0</formula>
    </cfRule>
  </conditionalFormatting>
  <conditionalFormatting sqref="G49:M49 P49:V49">
    <cfRule type="expression" dxfId="103" priority="5">
      <formula>G49&lt;&gt;G18</formula>
    </cfRule>
  </conditionalFormatting>
  <conditionalFormatting sqref="P49:V49">
    <cfRule type="expression" dxfId="102" priority="6">
      <formula>P49&lt;&gt;P18</formula>
    </cfRule>
  </conditionalFormatting>
  <conditionalFormatting sqref="W33:W43 G33:G36 N33:N43 G45:N45 P45:W45 P25:V25 G49:N49 P49:W49 N24:N29 W24:W29 G31:N31 P31:W31">
    <cfRule type="cellIs" dxfId="101" priority="7" operator="equal">
      <formula>0</formula>
    </cfRule>
  </conditionalFormatting>
  <conditionalFormatting sqref="G25:M25">
    <cfRule type="cellIs" dxfId="10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99"/>
    <pageSetUpPr fitToPage="1"/>
  </sheetPr>
  <dimension ref="A1:AI64"/>
  <sheetViews>
    <sheetView zoomScale="90" workbookViewId="0">
      <selection activeCell="AF42" sqref="AF42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43689</v>
      </c>
      <c r="H3" s="7">
        <f t="shared" si="0"/>
        <v>43690</v>
      </c>
      <c r="I3" s="7">
        <f t="shared" si="0"/>
        <v>43691</v>
      </c>
      <c r="J3" s="7">
        <f t="shared" si="0"/>
        <v>43692</v>
      </c>
      <c r="K3" s="7">
        <f t="shared" si="0"/>
        <v>43693</v>
      </c>
      <c r="L3" s="7">
        <f t="shared" si="0"/>
        <v>43694</v>
      </c>
      <c r="M3" s="7">
        <f t="shared" si="0"/>
        <v>43695</v>
      </c>
      <c r="N3" s="7"/>
      <c r="O3" s="7"/>
      <c r="P3" s="7">
        <f t="shared" si="1"/>
        <v>43696</v>
      </c>
      <c r="Q3" s="7">
        <f t="shared" si="1"/>
        <v>43697</v>
      </c>
      <c r="R3" s="7">
        <f t="shared" si="1"/>
        <v>43698</v>
      </c>
      <c r="S3" s="7">
        <f t="shared" si="1"/>
        <v>43699</v>
      </c>
      <c r="T3" s="7">
        <f t="shared" si="1"/>
        <v>43700</v>
      </c>
      <c r="U3" s="7">
        <f t="shared" si="1"/>
        <v>43701</v>
      </c>
      <c r="V3" s="7">
        <f t="shared" si="1"/>
        <v>43702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'P16'!R15+1</f>
        <v>17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'P16'!L16</f>
        <v>2023</v>
      </c>
      <c r="M16" s="31"/>
      <c r="N16" s="32"/>
      <c r="O16" s="24"/>
      <c r="P16" s="179" t="s">
        <v>16</v>
      </c>
      <c r="Q16" s="34">
        <f>'P16'!Q16+14</f>
        <v>43689</v>
      </c>
      <c r="R16" s="180" t="s">
        <v>17</v>
      </c>
      <c r="S16" s="34">
        <f>Q16+13</f>
        <v>43702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'P16'!G18</f>
        <v>0</v>
      </c>
      <c r="H18" s="166">
        <f>'P16'!H18</f>
        <v>0.33333333333333331</v>
      </c>
      <c r="I18" s="166">
        <f>'P16'!I18</f>
        <v>0.33333333333333331</v>
      </c>
      <c r="J18" s="166">
        <f>'P16'!J18</f>
        <v>0.33333333333333331</v>
      </c>
      <c r="K18" s="166">
        <f>'P16'!K18</f>
        <v>0.33333333333333331</v>
      </c>
      <c r="L18" s="166">
        <f>'P16'!L18</f>
        <v>0.33333333333333331</v>
      </c>
      <c r="M18" s="166">
        <f>'P16'!M18</f>
        <v>0</v>
      </c>
      <c r="N18" s="41">
        <f>SUM(G18:M18)</f>
        <v>1.6666666666666665</v>
      </c>
      <c r="O18" s="36"/>
      <c r="P18" s="166">
        <f>'P16'!P18</f>
        <v>0</v>
      </c>
      <c r="Q18" s="166">
        <f>'P16'!Q18</f>
        <v>0.33333333333333331</v>
      </c>
      <c r="R18" s="166">
        <f>'P16'!R18</f>
        <v>0.33333333333333331</v>
      </c>
      <c r="S18" s="166">
        <f>'P16'!S18</f>
        <v>0.33333333333333331</v>
      </c>
      <c r="T18" s="166">
        <f>'P16'!T18</f>
        <v>0.33333333333333331</v>
      </c>
      <c r="U18" s="166">
        <f>'P16'!U18</f>
        <v>0.33333333333333331</v>
      </c>
      <c r="V18" s="166">
        <f>'P16'!V18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'P16'!G19</f>
        <v>0</v>
      </c>
      <c r="H19" s="166">
        <f>'P16'!H19</f>
        <v>0.3125</v>
      </c>
      <c r="I19" s="166">
        <f>'P16'!I19</f>
        <v>0.3125</v>
      </c>
      <c r="J19" s="166">
        <f>'P16'!J19</f>
        <v>0.3125</v>
      </c>
      <c r="K19" s="166">
        <f>'P16'!K19</f>
        <v>0.3125</v>
      </c>
      <c r="L19" s="166">
        <f>'P16'!L19</f>
        <v>0.3125</v>
      </c>
      <c r="M19" s="166">
        <f>'P16'!M19</f>
        <v>0</v>
      </c>
      <c r="N19" s="43"/>
      <c r="O19" s="44"/>
      <c r="P19" s="166">
        <f>'P16'!P19</f>
        <v>0</v>
      </c>
      <c r="Q19" s="166">
        <f>'P16'!Q19</f>
        <v>0.3125</v>
      </c>
      <c r="R19" s="166">
        <f>'P16'!R19</f>
        <v>0.3125</v>
      </c>
      <c r="S19" s="166">
        <f>'P16'!S19</f>
        <v>0.3125</v>
      </c>
      <c r="T19" s="166">
        <f>'P16'!T19</f>
        <v>0.3125</v>
      </c>
      <c r="U19" s="166">
        <f>'P16'!U19</f>
        <v>0.3125</v>
      </c>
      <c r="V19" s="166">
        <f>'P16'!V19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'P16'!G20</f>
        <v>0</v>
      </c>
      <c r="H20" s="166">
        <f>'P16'!H20</f>
        <v>0.1875</v>
      </c>
      <c r="I20" s="166">
        <f>'P16'!I20</f>
        <v>0.1875</v>
      </c>
      <c r="J20" s="166">
        <f>'P16'!J20</f>
        <v>0.1875</v>
      </c>
      <c r="K20" s="166">
        <f>'P16'!K20</f>
        <v>0.1875</v>
      </c>
      <c r="L20" s="166">
        <f>'P16'!L20</f>
        <v>0.1875</v>
      </c>
      <c r="M20" s="166">
        <f>'P16'!M20</f>
        <v>0</v>
      </c>
      <c r="N20" s="48"/>
      <c r="O20" s="49"/>
      <c r="P20" s="166">
        <f>'P16'!P20</f>
        <v>0</v>
      </c>
      <c r="Q20" s="166">
        <f>'P16'!Q20</f>
        <v>0.1875</v>
      </c>
      <c r="R20" s="166">
        <f>'P16'!R20</f>
        <v>0.1875</v>
      </c>
      <c r="S20" s="166">
        <f>'P16'!S20</f>
        <v>0.1875</v>
      </c>
      <c r="T20" s="166">
        <f>'P16'!T20</f>
        <v>0.1875</v>
      </c>
      <c r="U20" s="166">
        <f>'P16'!U20</f>
        <v>0.1875</v>
      </c>
      <c r="V20" s="166">
        <f>'P16'!V20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43689</v>
      </c>
      <c r="H23" s="190">
        <f t="shared" ref="H23:M23" si="4">G23+1</f>
        <v>43690</v>
      </c>
      <c r="I23" s="190">
        <f t="shared" si="4"/>
        <v>43691</v>
      </c>
      <c r="J23" s="190">
        <f t="shared" si="4"/>
        <v>43692</v>
      </c>
      <c r="K23" s="190">
        <f t="shared" si="4"/>
        <v>43693</v>
      </c>
      <c r="L23" s="190">
        <f t="shared" si="4"/>
        <v>43694</v>
      </c>
      <c r="M23" s="190">
        <f t="shared" si="4"/>
        <v>43695</v>
      </c>
      <c r="N23" s="62"/>
      <c r="O23" s="190"/>
      <c r="P23" s="190">
        <f>M23+1</f>
        <v>43696</v>
      </c>
      <c r="Q23" s="190">
        <f t="shared" ref="Q23:V23" si="5">P23+1</f>
        <v>43697</v>
      </c>
      <c r="R23" s="190">
        <f t="shared" si="5"/>
        <v>43698</v>
      </c>
      <c r="S23" s="190">
        <f t="shared" si="5"/>
        <v>43699</v>
      </c>
      <c r="T23" s="190">
        <f t="shared" si="5"/>
        <v>43700</v>
      </c>
      <c r="U23" s="190">
        <f t="shared" si="5"/>
        <v>43701</v>
      </c>
      <c r="V23" s="190">
        <f t="shared" si="5"/>
        <v>43702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'P16'!AD25</f>
        <v>0.375</v>
      </c>
      <c r="AD25" s="38">
        <f>MOD(ROUND(96*(AC25+Y49-Y43),0)/96,Instructions!C14)</f>
        <v>0.375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'P16'!AD26</f>
        <v>0.33333333333333331</v>
      </c>
      <c r="AD26" s="38">
        <f>MOD(ROUND(96*(AC26+Y49-Y43),0)/96,20/24)</f>
        <v>0.33333333333333331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14.25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2.8333333333333326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'P16'!AC38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'P16'!T52</f>
        <v>14</v>
      </c>
      <c r="Q52" s="446"/>
      <c r="R52" s="153">
        <f>+Y55*AC39</f>
        <v>0.25</v>
      </c>
      <c r="S52" s="153">
        <f>Y34+Y52</f>
        <v>0</v>
      </c>
      <c r="T52" s="445">
        <f>P52+R52-S52</f>
        <v>14.25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'P16'!T53</f>
        <v>2.6666666666666661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2.8333333333333326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MIN(Instructions!$C$7,'P16'!T54)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'P16'!T55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IF(Instructions!A14=0,'P16'!Y55,FLOOR((ROUND(96*(AC25+Y49-Y43),0)/96)/Instructions!C14,1)/24)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'P16'!T56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IF(Instructions!A14=0,'P16'!Y56,FLOOR((ROUND(96*(AC26+Y49-Y43),0)/96)/20,1/24))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'P16'!T57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'P16'!T58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'P16'!B60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'P16'!B62</f>
        <v>____________________________</v>
      </c>
      <c r="C62" s="24"/>
      <c r="D62" s="24"/>
      <c r="E62" s="24"/>
      <c r="F62" s="24"/>
      <c r="G62" s="24"/>
      <c r="H62" s="160"/>
      <c r="I62" s="160" t="str">
        <f>'P16'!I62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'P16'!B63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'P16'!I63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99" priority="13" stopIfTrue="1" operator="equal">
      <formula>TODAY()</formula>
    </cfRule>
  </conditionalFormatting>
  <conditionalFormatting sqref="O23:V24 G23:M24">
    <cfRule type="cellIs" dxfId="98" priority="12" stopIfTrue="1" operator="equal">
      <formula>TODAY()</formula>
    </cfRule>
  </conditionalFormatting>
  <conditionalFormatting sqref="G12:M13 P12:V13">
    <cfRule type="cellIs" dxfId="97" priority="11" stopIfTrue="1" operator="equal">
      <formula>0</formula>
    </cfRule>
  </conditionalFormatting>
  <conditionalFormatting sqref="G47:N47 P47:W47 Y47 Y45 Y33:Y43 Y31 Y24:Y29">
    <cfRule type="cellIs" dxfId="96" priority="10" stopIfTrue="1" operator="equal">
      <formula>0</formula>
    </cfRule>
  </conditionalFormatting>
  <conditionalFormatting sqref="T54:U54">
    <cfRule type="cellIs" dxfId="95" priority="9" stopIfTrue="1" operator="greaterThan">
      <formula>1</formula>
    </cfRule>
  </conditionalFormatting>
  <conditionalFormatting sqref="G18:M20 P18:V20">
    <cfRule type="cellIs" dxfId="94" priority="8" operator="equal">
      <formula>0</formula>
    </cfRule>
  </conditionalFormatting>
  <conditionalFormatting sqref="G49:M49 P49:V49">
    <cfRule type="expression" dxfId="93" priority="5">
      <formula>G49&lt;&gt;G18</formula>
    </cfRule>
  </conditionalFormatting>
  <conditionalFormatting sqref="P49:V49">
    <cfRule type="expression" dxfId="92" priority="6">
      <formula>P49&lt;&gt;P18</formula>
    </cfRule>
  </conditionalFormatting>
  <conditionalFormatting sqref="W33:W43 G33:G36 N33:N43 G45:N45 P45:W45 P25:V25 G49:N49 P49:W49 N24:N29 W24:W29 G31:N31 P31:W31">
    <cfRule type="cellIs" dxfId="91" priority="7" operator="equal">
      <formula>0</formula>
    </cfRule>
  </conditionalFormatting>
  <conditionalFormatting sqref="G25:M25">
    <cfRule type="cellIs" dxfId="9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/>
  <dimension ref="A1:V37"/>
  <sheetViews>
    <sheetView zoomScale="9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12.75" x14ac:dyDescent="0.2"/>
  <cols>
    <col min="1" max="1" width="9.5703125" style="2" bestFit="1" customWidth="1"/>
    <col min="2" max="2" width="4.7109375" style="2" customWidth="1"/>
    <col min="3" max="3" width="11.85546875" style="2" customWidth="1"/>
    <col min="4" max="4" width="9.140625" style="2"/>
    <col min="5" max="6" width="8.28515625" style="2" customWidth="1"/>
    <col min="7" max="7" width="9.140625" style="2"/>
    <col min="8" max="9" width="8.28515625" style="2" customWidth="1"/>
    <col min="10" max="10" width="9.140625" style="2"/>
    <col min="11" max="12" width="8.28515625" style="2" customWidth="1"/>
    <col min="13" max="13" width="9.140625" style="2"/>
    <col min="14" max="15" width="8.28515625" style="2" customWidth="1"/>
    <col min="16" max="16" width="9.140625" style="2"/>
    <col min="17" max="18" width="8.28515625" style="2" customWidth="1"/>
    <col min="19" max="19" width="9.140625" style="2"/>
    <col min="20" max="20" width="9.85546875" style="2" customWidth="1"/>
    <col min="21" max="21" width="9.140625" style="2"/>
    <col min="22" max="22" width="12.42578125" style="2" customWidth="1"/>
    <col min="23" max="16384" width="9.140625" style="2"/>
  </cols>
  <sheetData>
    <row r="1" spans="1:22" ht="24.75" customHeight="1" x14ac:dyDescent="0.2">
      <c r="A1" s="283" t="s">
        <v>32</v>
      </c>
      <c r="B1" s="284"/>
      <c r="C1" s="284"/>
      <c r="D1" s="284"/>
      <c r="E1" s="284"/>
      <c r="F1" s="284"/>
      <c r="G1" s="284"/>
      <c r="H1" s="284"/>
      <c r="I1" s="285"/>
      <c r="J1" s="284"/>
      <c r="K1" s="284"/>
      <c r="L1" s="284"/>
      <c r="M1" s="284"/>
    </row>
    <row r="2" spans="1:22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285"/>
      <c r="J2" s="284"/>
      <c r="K2" s="284"/>
      <c r="L2" s="284"/>
      <c r="M2" s="284"/>
    </row>
    <row r="3" spans="1:22" ht="22.5" customHeight="1" thickBot="1" x14ac:dyDescent="0.4">
      <c r="A3" s="284"/>
      <c r="B3" s="286"/>
      <c r="C3" s="287"/>
      <c r="D3" s="287"/>
      <c r="E3" s="288">
        <f>'P1'!L16</f>
        <v>2023</v>
      </c>
      <c r="F3" s="289" t="s">
        <v>53</v>
      </c>
      <c r="G3" s="287"/>
      <c r="H3" s="287"/>
      <c r="I3" s="287"/>
      <c r="J3" s="287"/>
      <c r="K3" s="290"/>
      <c r="L3" s="290"/>
      <c r="M3" s="290"/>
      <c r="N3" s="290"/>
      <c r="O3" s="290"/>
      <c r="P3" s="290"/>
    </row>
    <row r="4" spans="1:22" ht="18.75" customHeight="1" thickBot="1" x14ac:dyDescent="0.4">
      <c r="A4" s="284"/>
      <c r="B4" s="291"/>
      <c r="C4" s="292"/>
      <c r="D4" s="293"/>
      <c r="E4" s="294" t="s">
        <v>7</v>
      </c>
      <c r="F4" s="294"/>
      <c r="G4" s="295"/>
      <c r="H4" s="421" t="s">
        <v>8</v>
      </c>
      <c r="I4" s="422"/>
      <c r="J4" s="423"/>
      <c r="K4" s="424" t="s">
        <v>57</v>
      </c>
      <c r="L4" s="425"/>
      <c r="M4" s="426"/>
      <c r="N4" s="296" t="s">
        <v>56</v>
      </c>
      <c r="O4" s="297"/>
      <c r="P4" s="298"/>
      <c r="Q4" s="418" t="s">
        <v>55</v>
      </c>
      <c r="R4" s="419"/>
      <c r="S4" s="420"/>
      <c r="T4" s="413" t="s">
        <v>72</v>
      </c>
      <c r="U4" s="414"/>
      <c r="V4" s="299" t="s">
        <v>83</v>
      </c>
    </row>
    <row r="5" spans="1:22" ht="15.75" thickBot="1" x14ac:dyDescent="0.3">
      <c r="A5" s="284"/>
      <c r="B5" s="415" t="s">
        <v>24</v>
      </c>
      <c r="C5" s="416"/>
      <c r="D5" s="417"/>
      <c r="E5" s="300" t="s">
        <v>35</v>
      </c>
      <c r="F5" s="301"/>
      <c r="G5" s="302">
        <f>'P1'!P52</f>
        <v>10</v>
      </c>
      <c r="H5" s="303" t="s">
        <v>36</v>
      </c>
      <c r="I5" s="304"/>
      <c r="J5" s="305">
        <f>'P1'!P53</f>
        <v>0</v>
      </c>
      <c r="K5" s="306" t="s">
        <v>35</v>
      </c>
      <c r="L5" s="307"/>
      <c r="M5" s="308">
        <f>'P1'!P54</f>
        <v>0</v>
      </c>
      <c r="N5" s="309" t="s">
        <v>35</v>
      </c>
      <c r="O5" s="310"/>
      <c r="P5" s="311">
        <f>'P1'!P55</f>
        <v>0</v>
      </c>
      <c r="Q5" s="312" t="s">
        <v>35</v>
      </c>
      <c r="R5" s="313"/>
      <c r="S5" s="314">
        <f>'P1'!P56</f>
        <v>0</v>
      </c>
      <c r="T5" s="315" t="s">
        <v>73</v>
      </c>
      <c r="U5" s="316">
        <f>'P1'!P57</f>
        <v>0</v>
      </c>
      <c r="V5" s="317" t="s">
        <v>84</v>
      </c>
    </row>
    <row r="6" spans="1:22" ht="13.5" thickBot="1" x14ac:dyDescent="0.25">
      <c r="A6" s="284"/>
      <c r="B6" s="318" t="s">
        <v>33</v>
      </c>
      <c r="C6" s="319" t="s">
        <v>25</v>
      </c>
      <c r="D6" s="320" t="s">
        <v>26</v>
      </c>
      <c r="E6" s="321" t="s">
        <v>27</v>
      </c>
      <c r="F6" s="321" t="s">
        <v>28</v>
      </c>
      <c r="G6" s="322" t="s">
        <v>29</v>
      </c>
      <c r="H6" s="323" t="s">
        <v>27</v>
      </c>
      <c r="I6" s="323" t="s">
        <v>28</v>
      </c>
      <c r="J6" s="324" t="s">
        <v>29</v>
      </c>
      <c r="K6" s="325" t="s">
        <v>27</v>
      </c>
      <c r="L6" s="325" t="s">
        <v>28</v>
      </c>
      <c r="M6" s="326" t="s">
        <v>29</v>
      </c>
      <c r="N6" s="327" t="s">
        <v>27</v>
      </c>
      <c r="O6" s="327" t="s">
        <v>28</v>
      </c>
      <c r="P6" s="328" t="s">
        <v>29</v>
      </c>
      <c r="Q6" s="329" t="s">
        <v>27</v>
      </c>
      <c r="R6" s="329" t="s">
        <v>28</v>
      </c>
      <c r="S6" s="330" t="s">
        <v>29</v>
      </c>
      <c r="T6" s="331" t="s">
        <v>28</v>
      </c>
      <c r="U6" s="332" t="s">
        <v>29</v>
      </c>
      <c r="V6" s="333"/>
    </row>
    <row r="7" spans="1:22" x14ac:dyDescent="0.2">
      <c r="A7" s="285" t="str">
        <f ca="1">IF(TODAY()&gt;=C7,IF(TODAY()&lt;=D7,"==&gt;",""),"")</f>
        <v/>
      </c>
      <c r="B7" s="334">
        <v>1</v>
      </c>
      <c r="C7" s="335">
        <f>+'P1'!Q16</f>
        <v>43465</v>
      </c>
      <c r="D7" s="336">
        <f>C7+13</f>
        <v>43478</v>
      </c>
      <c r="E7" s="337">
        <f>'P1'!R$52</f>
        <v>0.25</v>
      </c>
      <c r="F7" s="338">
        <f>'P1'!S$52</f>
        <v>0</v>
      </c>
      <c r="G7" s="339">
        <f>'P1'!$T$52</f>
        <v>10.25</v>
      </c>
      <c r="H7" s="340">
        <f>'P1'!R$53</f>
        <v>0.16666666666666666</v>
      </c>
      <c r="I7" s="340">
        <f>'P1'!S$53</f>
        <v>0</v>
      </c>
      <c r="J7" s="341">
        <f>'P1'!$T$53</f>
        <v>0.16666666666666666</v>
      </c>
      <c r="K7" s="342">
        <f>'P1'!$R$54</f>
        <v>0</v>
      </c>
      <c r="L7" s="342">
        <f>'P1'!$S$54</f>
        <v>0</v>
      </c>
      <c r="M7" s="343">
        <f>'P1'!$T$54</f>
        <v>0</v>
      </c>
      <c r="N7" s="344">
        <f>'P1'!$R$55</f>
        <v>0</v>
      </c>
      <c r="O7" s="344">
        <f>'P1'!$S$55</f>
        <v>0</v>
      </c>
      <c r="P7" s="345">
        <f>'P1'!$T$55</f>
        <v>0</v>
      </c>
      <c r="Q7" s="346">
        <f>'P1'!$R$56</f>
        <v>0</v>
      </c>
      <c r="R7" s="346">
        <f>'P1'!$S$56</f>
        <v>0</v>
      </c>
      <c r="S7" s="347">
        <f>'P1'!$T$56</f>
        <v>0</v>
      </c>
      <c r="T7" s="348">
        <f>'P1'!$S$57</f>
        <v>0</v>
      </c>
      <c r="U7" s="349">
        <f>'P1'!$T$57</f>
        <v>0</v>
      </c>
      <c r="V7" s="350">
        <f>'P1'!$Y$52</f>
        <v>0</v>
      </c>
    </row>
    <row r="8" spans="1:22" x14ac:dyDescent="0.2">
      <c r="A8" s="285" t="str">
        <f t="shared" ref="A8:A32" ca="1" si="0">IF(TODAY()&gt;=C8,IF(TODAY()&lt;=D8,"==&gt;",""),"")</f>
        <v/>
      </c>
      <c r="B8" s="334">
        <f t="shared" ref="B8:B32" si="1">+B7+1</f>
        <v>2</v>
      </c>
      <c r="C8" s="335">
        <f t="shared" ref="C8:C32" si="2">C7+14</f>
        <v>43479</v>
      </c>
      <c r="D8" s="351">
        <f t="shared" ref="D8:D32" si="3">D7+14</f>
        <v>43492</v>
      </c>
      <c r="E8" s="352">
        <f>'P2'!R$52</f>
        <v>0.25</v>
      </c>
      <c r="F8" s="353">
        <f>'P2'!S$52</f>
        <v>0</v>
      </c>
      <c r="G8" s="354">
        <f>'P2'!$T$52</f>
        <v>10.5</v>
      </c>
      <c r="H8" s="355">
        <f>'P2'!R$53</f>
        <v>0.16666666666666666</v>
      </c>
      <c r="I8" s="356">
        <f>'P2'!S$53</f>
        <v>0</v>
      </c>
      <c r="J8" s="357">
        <f>'P2'!$T$53</f>
        <v>0.33333333333333331</v>
      </c>
      <c r="K8" s="358">
        <f>'P2'!$R$54</f>
        <v>0</v>
      </c>
      <c r="L8" s="359">
        <f>'P2'!$S$54</f>
        <v>0</v>
      </c>
      <c r="M8" s="360">
        <f>'P2'!$T$54</f>
        <v>0</v>
      </c>
      <c r="N8" s="361">
        <f>'P2'!$R$55</f>
        <v>0</v>
      </c>
      <c r="O8" s="362">
        <f>'P2'!$S$55</f>
        <v>0</v>
      </c>
      <c r="P8" s="363">
        <f>'P2'!$T$55</f>
        <v>0</v>
      </c>
      <c r="Q8" s="364">
        <f>'P2'!$R$56</f>
        <v>0</v>
      </c>
      <c r="R8" s="365">
        <f>'P2'!$S$56</f>
        <v>0</v>
      </c>
      <c r="S8" s="366">
        <f>'P2'!$T$56</f>
        <v>0</v>
      </c>
      <c r="T8" s="367">
        <f>'P2'!$S$57</f>
        <v>0</v>
      </c>
      <c r="U8" s="368">
        <f>'P2'!$T$57</f>
        <v>0</v>
      </c>
      <c r="V8" s="369">
        <f>'P2'!$Y$52</f>
        <v>0</v>
      </c>
    </row>
    <row r="9" spans="1:22" x14ac:dyDescent="0.2">
      <c r="A9" s="285" t="str">
        <f t="shared" ca="1" si="0"/>
        <v/>
      </c>
      <c r="B9" s="334">
        <f t="shared" si="1"/>
        <v>3</v>
      </c>
      <c r="C9" s="335">
        <f t="shared" si="2"/>
        <v>43493</v>
      </c>
      <c r="D9" s="336">
        <f t="shared" si="3"/>
        <v>43506</v>
      </c>
      <c r="E9" s="352">
        <f>'P3'!R$52</f>
        <v>0.25</v>
      </c>
      <c r="F9" s="353">
        <f>'P3'!S$52</f>
        <v>0</v>
      </c>
      <c r="G9" s="354">
        <f>'P3'!$T$52</f>
        <v>10.75</v>
      </c>
      <c r="H9" s="355">
        <f>'P3'!R$53</f>
        <v>0.16666666666666666</v>
      </c>
      <c r="I9" s="356">
        <f>'P3'!S$53</f>
        <v>0</v>
      </c>
      <c r="J9" s="357">
        <f>'P3'!$T$53</f>
        <v>0.5</v>
      </c>
      <c r="K9" s="358">
        <f>'P3'!$R$54</f>
        <v>0</v>
      </c>
      <c r="L9" s="359">
        <f>'P3'!$S$54</f>
        <v>0</v>
      </c>
      <c r="M9" s="360">
        <f>'P3'!$T$54</f>
        <v>0</v>
      </c>
      <c r="N9" s="361">
        <f>'P3'!$R$55</f>
        <v>0</v>
      </c>
      <c r="O9" s="362">
        <f>'P3'!$S$55</f>
        <v>0</v>
      </c>
      <c r="P9" s="363">
        <f>'P3'!$T$55</f>
        <v>0</v>
      </c>
      <c r="Q9" s="364">
        <f>'P3'!$R$56</f>
        <v>0</v>
      </c>
      <c r="R9" s="365">
        <f>'P3'!$S$56</f>
        <v>0</v>
      </c>
      <c r="S9" s="366">
        <f>'P3'!$T$56</f>
        <v>0</v>
      </c>
      <c r="T9" s="367">
        <f>'P3'!$S$57</f>
        <v>0</v>
      </c>
      <c r="U9" s="368">
        <f>'P3'!$T$57</f>
        <v>0</v>
      </c>
      <c r="V9" s="369">
        <f>'P3'!$Y$52</f>
        <v>0</v>
      </c>
    </row>
    <row r="10" spans="1:22" x14ac:dyDescent="0.2">
      <c r="A10" s="285" t="str">
        <f t="shared" ca="1" si="0"/>
        <v/>
      </c>
      <c r="B10" s="334">
        <f t="shared" si="1"/>
        <v>4</v>
      </c>
      <c r="C10" s="335">
        <f t="shared" si="2"/>
        <v>43507</v>
      </c>
      <c r="D10" s="336">
        <f t="shared" si="3"/>
        <v>43520</v>
      </c>
      <c r="E10" s="352">
        <f>'P4'!R$52</f>
        <v>0.25</v>
      </c>
      <c r="F10" s="353">
        <f>'P4'!S$52</f>
        <v>0</v>
      </c>
      <c r="G10" s="354">
        <f>'P4'!$T$52</f>
        <v>11</v>
      </c>
      <c r="H10" s="355">
        <f>'P4'!R$53</f>
        <v>0.16666666666666666</v>
      </c>
      <c r="I10" s="356">
        <f>'P4'!S$53</f>
        <v>0</v>
      </c>
      <c r="J10" s="357">
        <f>'P4'!$T$53</f>
        <v>0.66666666666666663</v>
      </c>
      <c r="K10" s="358">
        <f>'P4'!$R$54</f>
        <v>0</v>
      </c>
      <c r="L10" s="359">
        <f>'P4'!$S$54</f>
        <v>0</v>
      </c>
      <c r="M10" s="360">
        <f>'P4'!$T$54</f>
        <v>0</v>
      </c>
      <c r="N10" s="361">
        <f>'P4'!$R$55</f>
        <v>0</v>
      </c>
      <c r="O10" s="362">
        <f>'P4'!$S$55</f>
        <v>0</v>
      </c>
      <c r="P10" s="363">
        <f>'P4'!$T$55</f>
        <v>0</v>
      </c>
      <c r="Q10" s="364">
        <f>'P4'!$R$56</f>
        <v>0</v>
      </c>
      <c r="R10" s="365">
        <f>'P4'!$S$56</f>
        <v>0</v>
      </c>
      <c r="S10" s="366">
        <f>'P4'!$T$56</f>
        <v>0</v>
      </c>
      <c r="T10" s="367">
        <f>'P4'!$S$57</f>
        <v>0</v>
      </c>
      <c r="U10" s="368">
        <f>'P4'!$T$57</f>
        <v>0</v>
      </c>
      <c r="V10" s="369">
        <f>'P4'!$Y$52</f>
        <v>0</v>
      </c>
    </row>
    <row r="11" spans="1:22" x14ac:dyDescent="0.2">
      <c r="A11" s="285" t="str">
        <f t="shared" ca="1" si="0"/>
        <v/>
      </c>
      <c r="B11" s="334">
        <f t="shared" si="1"/>
        <v>5</v>
      </c>
      <c r="C11" s="335">
        <f t="shared" si="2"/>
        <v>43521</v>
      </c>
      <c r="D11" s="336">
        <f t="shared" si="3"/>
        <v>43534</v>
      </c>
      <c r="E11" s="352">
        <f>'P5'!R$52</f>
        <v>0.25</v>
      </c>
      <c r="F11" s="353">
        <f>'P5'!S$52</f>
        <v>0</v>
      </c>
      <c r="G11" s="354">
        <f>'P5'!$T$52</f>
        <v>11.25</v>
      </c>
      <c r="H11" s="355">
        <f>'P5'!R$53</f>
        <v>0.16666666666666666</v>
      </c>
      <c r="I11" s="356">
        <f>'P5'!S$53</f>
        <v>0</v>
      </c>
      <c r="J11" s="357">
        <f>'P5'!$T$53</f>
        <v>0.83333333333333326</v>
      </c>
      <c r="K11" s="358">
        <f>'P5'!$R$54</f>
        <v>0</v>
      </c>
      <c r="L11" s="359">
        <f>'P5'!$S$54</f>
        <v>0</v>
      </c>
      <c r="M11" s="360">
        <f>'P5'!$T$54</f>
        <v>0</v>
      </c>
      <c r="N11" s="361">
        <f>'P5'!$R$55</f>
        <v>0</v>
      </c>
      <c r="O11" s="362">
        <f>'P5'!$S$55</f>
        <v>0</v>
      </c>
      <c r="P11" s="363">
        <f>'P5'!$T$55</f>
        <v>0</v>
      </c>
      <c r="Q11" s="364">
        <f>'P5'!$R$56</f>
        <v>0</v>
      </c>
      <c r="R11" s="365">
        <f>'P5'!$S$56</f>
        <v>0</v>
      </c>
      <c r="S11" s="366">
        <f>'P5'!$T$56</f>
        <v>0</v>
      </c>
      <c r="T11" s="367">
        <f>'P5'!$S$57</f>
        <v>0</v>
      </c>
      <c r="U11" s="368">
        <f>'P5'!$T$57</f>
        <v>0</v>
      </c>
      <c r="V11" s="369">
        <f>'P5'!$Y$52</f>
        <v>0</v>
      </c>
    </row>
    <row r="12" spans="1:22" x14ac:dyDescent="0.2">
      <c r="A12" s="285" t="str">
        <f t="shared" ca="1" si="0"/>
        <v/>
      </c>
      <c r="B12" s="334">
        <f t="shared" si="1"/>
        <v>6</v>
      </c>
      <c r="C12" s="335">
        <f t="shared" si="2"/>
        <v>43535</v>
      </c>
      <c r="D12" s="336">
        <f t="shared" si="3"/>
        <v>43548</v>
      </c>
      <c r="E12" s="352">
        <f>'P6'!R$52</f>
        <v>0.25</v>
      </c>
      <c r="F12" s="353">
        <f>'P6'!S$52</f>
        <v>0</v>
      </c>
      <c r="G12" s="354">
        <f>'P6'!$T$52</f>
        <v>11.5</v>
      </c>
      <c r="H12" s="355">
        <f>'P6'!R$53</f>
        <v>0.16666666666666666</v>
      </c>
      <c r="I12" s="356">
        <f>'P6'!S$53</f>
        <v>0</v>
      </c>
      <c r="J12" s="357">
        <f>'P6'!$T$53</f>
        <v>0.99999999999999989</v>
      </c>
      <c r="K12" s="358">
        <f>'P6'!$R$54</f>
        <v>0</v>
      </c>
      <c r="L12" s="359">
        <f>'P6'!$S$54</f>
        <v>0</v>
      </c>
      <c r="M12" s="360">
        <f>'P6'!$T$54</f>
        <v>0</v>
      </c>
      <c r="N12" s="361">
        <f>'P6'!$R$55</f>
        <v>0</v>
      </c>
      <c r="O12" s="362">
        <f>'P6'!$S$55</f>
        <v>0</v>
      </c>
      <c r="P12" s="363">
        <f>'P6'!$T$55</f>
        <v>0</v>
      </c>
      <c r="Q12" s="364">
        <f>'P6'!$R$56</f>
        <v>0</v>
      </c>
      <c r="R12" s="365">
        <f>'P6'!$S$56</f>
        <v>0</v>
      </c>
      <c r="S12" s="366">
        <f>'P6'!$T$56</f>
        <v>0</v>
      </c>
      <c r="T12" s="367">
        <f>'P6'!$S$57</f>
        <v>0</v>
      </c>
      <c r="U12" s="368">
        <f>'P6'!$T$57</f>
        <v>0</v>
      </c>
      <c r="V12" s="369">
        <f>'P6'!$Y$52</f>
        <v>0</v>
      </c>
    </row>
    <row r="13" spans="1:22" x14ac:dyDescent="0.2">
      <c r="A13" s="285" t="str">
        <f t="shared" ca="1" si="0"/>
        <v/>
      </c>
      <c r="B13" s="334">
        <f t="shared" si="1"/>
        <v>7</v>
      </c>
      <c r="C13" s="335">
        <f t="shared" si="2"/>
        <v>43549</v>
      </c>
      <c r="D13" s="336">
        <f t="shared" si="3"/>
        <v>43562</v>
      </c>
      <c r="E13" s="352">
        <f>'P7'!R$52</f>
        <v>0.25</v>
      </c>
      <c r="F13" s="353">
        <f>'P7'!S$52</f>
        <v>0</v>
      </c>
      <c r="G13" s="354">
        <f>'P7'!$T$52</f>
        <v>11.75</v>
      </c>
      <c r="H13" s="355">
        <f>'P7'!R$53</f>
        <v>0.16666666666666666</v>
      </c>
      <c r="I13" s="356">
        <f>'P7'!S$53</f>
        <v>0</v>
      </c>
      <c r="J13" s="357">
        <f>'P7'!$T$53</f>
        <v>1.1666666666666665</v>
      </c>
      <c r="K13" s="358">
        <f>'P7'!$R$54</f>
        <v>0</v>
      </c>
      <c r="L13" s="359">
        <f>'P7'!$S$54</f>
        <v>0</v>
      </c>
      <c r="M13" s="360">
        <f>'P7'!$T$54</f>
        <v>0</v>
      </c>
      <c r="N13" s="361">
        <f>'P7'!$R$55</f>
        <v>0</v>
      </c>
      <c r="O13" s="362">
        <f>'P7'!$S$55</f>
        <v>0</v>
      </c>
      <c r="P13" s="363">
        <f>'P7'!$T$55</f>
        <v>0</v>
      </c>
      <c r="Q13" s="364">
        <f>'P7'!$R$56</f>
        <v>0</v>
      </c>
      <c r="R13" s="365">
        <f>'P7'!$S$56</f>
        <v>0</v>
      </c>
      <c r="S13" s="366">
        <f>'P7'!$T$56</f>
        <v>0</v>
      </c>
      <c r="T13" s="367">
        <f>'P7'!$S$57</f>
        <v>0</v>
      </c>
      <c r="U13" s="368">
        <f>'P7'!$T$57</f>
        <v>0</v>
      </c>
      <c r="V13" s="369">
        <f>'P7'!$Y$52</f>
        <v>0</v>
      </c>
    </row>
    <row r="14" spans="1:22" x14ac:dyDescent="0.2">
      <c r="A14" s="285" t="str">
        <f t="shared" ca="1" si="0"/>
        <v/>
      </c>
      <c r="B14" s="334">
        <f t="shared" si="1"/>
        <v>8</v>
      </c>
      <c r="C14" s="335">
        <f t="shared" si="2"/>
        <v>43563</v>
      </c>
      <c r="D14" s="336">
        <f t="shared" si="3"/>
        <v>43576</v>
      </c>
      <c r="E14" s="352">
        <f>'P8'!R$52</f>
        <v>0.25</v>
      </c>
      <c r="F14" s="353">
        <f>'P8'!S$52</f>
        <v>0</v>
      </c>
      <c r="G14" s="354">
        <f>'P8'!$T$52</f>
        <v>12</v>
      </c>
      <c r="H14" s="355">
        <f>'P8'!R$53</f>
        <v>0.16666666666666666</v>
      </c>
      <c r="I14" s="356">
        <f>'P8'!S$53</f>
        <v>0</v>
      </c>
      <c r="J14" s="357">
        <f>'P8'!$T$53</f>
        <v>1.3333333333333333</v>
      </c>
      <c r="K14" s="358">
        <f>'P8'!$R$54</f>
        <v>0</v>
      </c>
      <c r="L14" s="359">
        <f>'P8'!$S$54</f>
        <v>0</v>
      </c>
      <c r="M14" s="360">
        <f>'P8'!$T$54</f>
        <v>0</v>
      </c>
      <c r="N14" s="361">
        <f>'P8'!$R$55</f>
        <v>0</v>
      </c>
      <c r="O14" s="362">
        <f>'P8'!$S$55</f>
        <v>0</v>
      </c>
      <c r="P14" s="363">
        <f>'P8'!$T$55</f>
        <v>0</v>
      </c>
      <c r="Q14" s="364">
        <f>'P8'!$R$56</f>
        <v>0</v>
      </c>
      <c r="R14" s="365">
        <f>'P8'!$S$56</f>
        <v>0</v>
      </c>
      <c r="S14" s="366">
        <f>'P8'!$T$56</f>
        <v>0</v>
      </c>
      <c r="T14" s="367">
        <f>'P8'!$S$57</f>
        <v>0</v>
      </c>
      <c r="U14" s="368">
        <f>'P8'!$T$57</f>
        <v>0</v>
      </c>
      <c r="V14" s="369">
        <f>'P8'!$Y$52</f>
        <v>0</v>
      </c>
    </row>
    <row r="15" spans="1:22" x14ac:dyDescent="0.2">
      <c r="A15" s="285" t="str">
        <f t="shared" ca="1" si="0"/>
        <v/>
      </c>
      <c r="B15" s="334">
        <f t="shared" si="1"/>
        <v>9</v>
      </c>
      <c r="C15" s="335">
        <f t="shared" si="2"/>
        <v>43577</v>
      </c>
      <c r="D15" s="336">
        <f t="shared" si="3"/>
        <v>43590</v>
      </c>
      <c r="E15" s="352">
        <f>'P9'!R$52</f>
        <v>0.25</v>
      </c>
      <c r="F15" s="353">
        <f>'P9'!S$52</f>
        <v>0</v>
      </c>
      <c r="G15" s="354">
        <f>'P9'!$T$52</f>
        <v>12.25</v>
      </c>
      <c r="H15" s="355">
        <f>'P9'!R$53</f>
        <v>0.16666666666666666</v>
      </c>
      <c r="I15" s="356">
        <f>'P9'!S$53</f>
        <v>0</v>
      </c>
      <c r="J15" s="357">
        <f>'P9'!$T$53</f>
        <v>1.5</v>
      </c>
      <c r="K15" s="358">
        <f>'P9'!$R$54</f>
        <v>0</v>
      </c>
      <c r="L15" s="359">
        <f>'P9'!$S$54</f>
        <v>0</v>
      </c>
      <c r="M15" s="360">
        <f>'P9'!$T$54</f>
        <v>0</v>
      </c>
      <c r="N15" s="361">
        <f>'P9'!$R$55</f>
        <v>0</v>
      </c>
      <c r="O15" s="362">
        <f>'P9'!$S$55</f>
        <v>0</v>
      </c>
      <c r="P15" s="363">
        <f>'P9'!$T$55</f>
        <v>0</v>
      </c>
      <c r="Q15" s="364">
        <f>'P9'!$R$56</f>
        <v>0</v>
      </c>
      <c r="R15" s="365">
        <f>'P9'!$S$56</f>
        <v>0</v>
      </c>
      <c r="S15" s="366">
        <f>'P9'!$T$56</f>
        <v>0</v>
      </c>
      <c r="T15" s="367">
        <f>'P9'!$S$57</f>
        <v>0</v>
      </c>
      <c r="U15" s="368">
        <f>'P9'!$T$57</f>
        <v>0</v>
      </c>
      <c r="V15" s="369">
        <f>'P9'!$Y$52</f>
        <v>0</v>
      </c>
    </row>
    <row r="16" spans="1:22" x14ac:dyDescent="0.2">
      <c r="A16" s="285" t="str">
        <f t="shared" ca="1" si="0"/>
        <v/>
      </c>
      <c r="B16" s="334">
        <f t="shared" si="1"/>
        <v>10</v>
      </c>
      <c r="C16" s="335">
        <f t="shared" si="2"/>
        <v>43591</v>
      </c>
      <c r="D16" s="336">
        <f t="shared" si="3"/>
        <v>43604</v>
      </c>
      <c r="E16" s="352">
        <f>'P10'!R$52</f>
        <v>0.25</v>
      </c>
      <c r="F16" s="353">
        <f>'P10'!S$52</f>
        <v>0</v>
      </c>
      <c r="G16" s="354">
        <f>'P10'!$T$52</f>
        <v>12.5</v>
      </c>
      <c r="H16" s="355">
        <f>'P10'!R$53</f>
        <v>0.16666666666666666</v>
      </c>
      <c r="I16" s="356">
        <f>'P10'!S$53</f>
        <v>0</v>
      </c>
      <c r="J16" s="357">
        <f>'P10'!$T$53</f>
        <v>1.6666666666666667</v>
      </c>
      <c r="K16" s="358">
        <f>'P10'!$R$54</f>
        <v>0</v>
      </c>
      <c r="L16" s="359">
        <f>'P10'!$S$54</f>
        <v>0</v>
      </c>
      <c r="M16" s="360">
        <f>'P10'!$T$54</f>
        <v>0</v>
      </c>
      <c r="N16" s="361">
        <f>'P10'!$R$55</f>
        <v>0</v>
      </c>
      <c r="O16" s="362">
        <f>'P10'!$S$55</f>
        <v>0</v>
      </c>
      <c r="P16" s="363">
        <f>'P10'!$T$55</f>
        <v>0</v>
      </c>
      <c r="Q16" s="364">
        <f>'P10'!$R$56</f>
        <v>0</v>
      </c>
      <c r="R16" s="365">
        <f>'P10'!$S$56</f>
        <v>0</v>
      </c>
      <c r="S16" s="366">
        <f>'P10'!$T$56</f>
        <v>0</v>
      </c>
      <c r="T16" s="367">
        <f>'P10'!$S$57</f>
        <v>0</v>
      </c>
      <c r="U16" s="368">
        <f>'P10'!$T$57</f>
        <v>0</v>
      </c>
      <c r="V16" s="369">
        <f>'P10'!$Y$52</f>
        <v>0</v>
      </c>
    </row>
    <row r="17" spans="1:22" x14ac:dyDescent="0.2">
      <c r="A17" s="285" t="str">
        <f t="shared" ca="1" si="0"/>
        <v/>
      </c>
      <c r="B17" s="334">
        <f t="shared" si="1"/>
        <v>11</v>
      </c>
      <c r="C17" s="335">
        <f t="shared" si="2"/>
        <v>43605</v>
      </c>
      <c r="D17" s="336">
        <f t="shared" si="3"/>
        <v>43618</v>
      </c>
      <c r="E17" s="352">
        <f>'P11'!R$52</f>
        <v>0.25</v>
      </c>
      <c r="F17" s="353">
        <f>'P11'!S$52</f>
        <v>0</v>
      </c>
      <c r="G17" s="354">
        <f>'P11'!$T$52</f>
        <v>12.75</v>
      </c>
      <c r="H17" s="355">
        <f>'P11'!R$53</f>
        <v>0.16666666666666666</v>
      </c>
      <c r="I17" s="356">
        <f>'P11'!S$53</f>
        <v>0</v>
      </c>
      <c r="J17" s="357">
        <f>'P11'!$T$53</f>
        <v>1.8333333333333335</v>
      </c>
      <c r="K17" s="358">
        <f>'P11'!$R$54</f>
        <v>0</v>
      </c>
      <c r="L17" s="359">
        <f>'P11'!$S$54</f>
        <v>0</v>
      </c>
      <c r="M17" s="360">
        <f>'P11'!$T$54</f>
        <v>0</v>
      </c>
      <c r="N17" s="361">
        <f>'P11'!$R$55</f>
        <v>0</v>
      </c>
      <c r="O17" s="362">
        <f>'P11'!$S$55</f>
        <v>0</v>
      </c>
      <c r="P17" s="363">
        <f>'P11'!$T$55</f>
        <v>0</v>
      </c>
      <c r="Q17" s="364">
        <f>'P11'!$R$56</f>
        <v>0</v>
      </c>
      <c r="R17" s="365">
        <f>'P11'!$S$56</f>
        <v>0</v>
      </c>
      <c r="S17" s="366">
        <f>'P11'!$T$56</f>
        <v>0</v>
      </c>
      <c r="T17" s="367">
        <f>'P11'!$S$57</f>
        <v>0</v>
      </c>
      <c r="U17" s="368">
        <f>'P11'!$T$57</f>
        <v>0</v>
      </c>
      <c r="V17" s="369">
        <f>'P11'!$Y$52</f>
        <v>0</v>
      </c>
    </row>
    <row r="18" spans="1:22" x14ac:dyDescent="0.2">
      <c r="A18" s="285" t="str">
        <f t="shared" ca="1" si="0"/>
        <v/>
      </c>
      <c r="B18" s="334">
        <f t="shared" si="1"/>
        <v>12</v>
      </c>
      <c r="C18" s="335">
        <f t="shared" si="2"/>
        <v>43619</v>
      </c>
      <c r="D18" s="336">
        <f t="shared" si="3"/>
        <v>43632</v>
      </c>
      <c r="E18" s="352">
        <f>'P12'!R$52</f>
        <v>0.25</v>
      </c>
      <c r="F18" s="353">
        <f>'P12'!S$52</f>
        <v>0</v>
      </c>
      <c r="G18" s="354">
        <f>'P12'!$T$52</f>
        <v>13</v>
      </c>
      <c r="H18" s="355">
        <f>'P12'!R$53</f>
        <v>0.16666666666666666</v>
      </c>
      <c r="I18" s="356">
        <f>'P12'!S$53</f>
        <v>0</v>
      </c>
      <c r="J18" s="357">
        <f>'P12'!$T$53</f>
        <v>2</v>
      </c>
      <c r="K18" s="358">
        <f>'P12'!$R$54</f>
        <v>0</v>
      </c>
      <c r="L18" s="359">
        <f>'P12'!$S$54</f>
        <v>0</v>
      </c>
      <c r="M18" s="360">
        <f>'P12'!$T$54</f>
        <v>0</v>
      </c>
      <c r="N18" s="361">
        <f>'P12'!$R$55</f>
        <v>0</v>
      </c>
      <c r="O18" s="362">
        <f>'P12'!$S$55</f>
        <v>0</v>
      </c>
      <c r="P18" s="363">
        <f>'P12'!$T$55</f>
        <v>0</v>
      </c>
      <c r="Q18" s="364">
        <f>'P12'!$R$56</f>
        <v>0</v>
      </c>
      <c r="R18" s="365">
        <f>'P12'!$S$56</f>
        <v>0</v>
      </c>
      <c r="S18" s="366">
        <f>'P12'!$T$56</f>
        <v>0</v>
      </c>
      <c r="T18" s="367">
        <f>'P12'!$S$57</f>
        <v>0</v>
      </c>
      <c r="U18" s="368">
        <f>'P12'!$T$57</f>
        <v>0</v>
      </c>
      <c r="V18" s="369">
        <f>'P12'!$Y$52</f>
        <v>0</v>
      </c>
    </row>
    <row r="19" spans="1:22" x14ac:dyDescent="0.2">
      <c r="A19" s="285" t="str">
        <f t="shared" ca="1" si="0"/>
        <v/>
      </c>
      <c r="B19" s="334">
        <f t="shared" si="1"/>
        <v>13</v>
      </c>
      <c r="C19" s="335">
        <f t="shared" si="2"/>
        <v>43633</v>
      </c>
      <c r="D19" s="336">
        <f t="shared" si="3"/>
        <v>43646</v>
      </c>
      <c r="E19" s="352">
        <f>'P13'!R$52</f>
        <v>0.25</v>
      </c>
      <c r="F19" s="353">
        <f>'P13'!S$52</f>
        <v>0</v>
      </c>
      <c r="G19" s="354">
        <f>'P13'!$T$52</f>
        <v>13.25</v>
      </c>
      <c r="H19" s="355">
        <f>'P13'!R$53</f>
        <v>0.16666666666666666</v>
      </c>
      <c r="I19" s="356">
        <f>'P13'!S$53</f>
        <v>0</v>
      </c>
      <c r="J19" s="357">
        <f>'P13'!$T$53</f>
        <v>2.1666666666666665</v>
      </c>
      <c r="K19" s="358">
        <f>'P13'!$R$54</f>
        <v>0</v>
      </c>
      <c r="L19" s="359">
        <f>'P13'!$S$54</f>
        <v>0</v>
      </c>
      <c r="M19" s="360">
        <f>'P13'!$T$54</f>
        <v>0</v>
      </c>
      <c r="N19" s="361">
        <f>'P13'!$R$55</f>
        <v>0</v>
      </c>
      <c r="O19" s="362">
        <f>'P13'!$S$55</f>
        <v>0</v>
      </c>
      <c r="P19" s="363">
        <f>'P13'!$T$55</f>
        <v>0</v>
      </c>
      <c r="Q19" s="364">
        <f>'P13'!$R$56</f>
        <v>0</v>
      </c>
      <c r="R19" s="365">
        <f>'P13'!$S$56</f>
        <v>0</v>
      </c>
      <c r="S19" s="366">
        <f>'P13'!$T$56</f>
        <v>0</v>
      </c>
      <c r="T19" s="367">
        <f>'P13'!$S$57</f>
        <v>0</v>
      </c>
      <c r="U19" s="368">
        <f>'P13'!$T$57</f>
        <v>0</v>
      </c>
      <c r="V19" s="369">
        <f>'P13'!$Y$52</f>
        <v>0</v>
      </c>
    </row>
    <row r="20" spans="1:22" x14ac:dyDescent="0.2">
      <c r="A20" s="285" t="str">
        <f t="shared" ca="1" si="0"/>
        <v/>
      </c>
      <c r="B20" s="334">
        <f t="shared" si="1"/>
        <v>14</v>
      </c>
      <c r="C20" s="335">
        <f t="shared" si="2"/>
        <v>43647</v>
      </c>
      <c r="D20" s="336">
        <f t="shared" si="3"/>
        <v>43660</v>
      </c>
      <c r="E20" s="352">
        <f>'P14'!R$52</f>
        <v>0.25</v>
      </c>
      <c r="F20" s="353">
        <f>'P14'!S$52</f>
        <v>0</v>
      </c>
      <c r="G20" s="354">
        <f>'P14'!$T$52</f>
        <v>13.5</v>
      </c>
      <c r="H20" s="355">
        <f>'P14'!R$53</f>
        <v>0.16666666666666666</v>
      </c>
      <c r="I20" s="356">
        <f>'P14'!S$53</f>
        <v>0</v>
      </c>
      <c r="J20" s="357">
        <f>'P14'!$T$53</f>
        <v>2.333333333333333</v>
      </c>
      <c r="K20" s="358">
        <f>'P14'!$R$54</f>
        <v>0</v>
      </c>
      <c r="L20" s="359">
        <f>'P14'!$S$54</f>
        <v>0</v>
      </c>
      <c r="M20" s="360">
        <f>'P14'!$T$54</f>
        <v>0</v>
      </c>
      <c r="N20" s="361">
        <f>'P14'!$R$55</f>
        <v>0</v>
      </c>
      <c r="O20" s="362">
        <f>'P14'!$S$55</f>
        <v>0</v>
      </c>
      <c r="P20" s="363">
        <f>'P14'!$T$55</f>
        <v>0</v>
      </c>
      <c r="Q20" s="364">
        <f>'P14'!$R$56</f>
        <v>0</v>
      </c>
      <c r="R20" s="365">
        <f>'P14'!$S$56</f>
        <v>0</v>
      </c>
      <c r="S20" s="366">
        <f>'P14'!$T$56</f>
        <v>0</v>
      </c>
      <c r="T20" s="367">
        <f>'P14'!$S$57</f>
        <v>0</v>
      </c>
      <c r="U20" s="368">
        <f>'P14'!$T$57</f>
        <v>0</v>
      </c>
      <c r="V20" s="369">
        <f>'P14'!$Y$52</f>
        <v>0</v>
      </c>
    </row>
    <row r="21" spans="1:22" x14ac:dyDescent="0.2">
      <c r="A21" s="285" t="str">
        <f t="shared" ca="1" si="0"/>
        <v/>
      </c>
      <c r="B21" s="334">
        <f t="shared" si="1"/>
        <v>15</v>
      </c>
      <c r="C21" s="335">
        <f t="shared" si="2"/>
        <v>43661</v>
      </c>
      <c r="D21" s="336">
        <f t="shared" si="3"/>
        <v>43674</v>
      </c>
      <c r="E21" s="352">
        <f>'P15'!R$52</f>
        <v>0.25</v>
      </c>
      <c r="F21" s="353">
        <f>'P15'!S$52</f>
        <v>0</v>
      </c>
      <c r="G21" s="354">
        <f>'P15'!$T$52</f>
        <v>13.75</v>
      </c>
      <c r="H21" s="355">
        <f>'P15'!R$53</f>
        <v>0.16666666666666666</v>
      </c>
      <c r="I21" s="356">
        <f>'P15'!S$53</f>
        <v>0</v>
      </c>
      <c r="J21" s="357">
        <f>'P15'!$T$53</f>
        <v>2.4999999999999996</v>
      </c>
      <c r="K21" s="358">
        <f>'P15'!$R$54</f>
        <v>0</v>
      </c>
      <c r="L21" s="359">
        <f>'P15'!$S$54</f>
        <v>0</v>
      </c>
      <c r="M21" s="360">
        <f>'P15'!$T$54</f>
        <v>0</v>
      </c>
      <c r="N21" s="361">
        <f>'P15'!$R$55</f>
        <v>0</v>
      </c>
      <c r="O21" s="362">
        <f>'P15'!$S$55</f>
        <v>0</v>
      </c>
      <c r="P21" s="363">
        <f>'P15'!$T$55</f>
        <v>0</v>
      </c>
      <c r="Q21" s="364">
        <f>'P15'!$R$56</f>
        <v>0</v>
      </c>
      <c r="R21" s="365">
        <f>'P15'!$S$56</f>
        <v>0</v>
      </c>
      <c r="S21" s="366">
        <f>'P15'!$T$56</f>
        <v>0</v>
      </c>
      <c r="T21" s="367">
        <f>'P15'!$S$57</f>
        <v>0</v>
      </c>
      <c r="U21" s="368">
        <f>'P15'!$T$57</f>
        <v>0</v>
      </c>
      <c r="V21" s="369">
        <f>'P15'!$Y$52</f>
        <v>0</v>
      </c>
    </row>
    <row r="22" spans="1:22" x14ac:dyDescent="0.2">
      <c r="A22" s="285" t="str">
        <f t="shared" ca="1" si="0"/>
        <v/>
      </c>
      <c r="B22" s="334">
        <f t="shared" si="1"/>
        <v>16</v>
      </c>
      <c r="C22" s="335">
        <f t="shared" si="2"/>
        <v>43675</v>
      </c>
      <c r="D22" s="336">
        <f t="shared" si="3"/>
        <v>43688</v>
      </c>
      <c r="E22" s="352">
        <f>'P16'!R$52</f>
        <v>0.25</v>
      </c>
      <c r="F22" s="353">
        <f>'P16'!S$52</f>
        <v>0</v>
      </c>
      <c r="G22" s="354">
        <f>'P16'!$T$52</f>
        <v>14</v>
      </c>
      <c r="H22" s="355">
        <f>'P16'!R$53</f>
        <v>0.16666666666666666</v>
      </c>
      <c r="I22" s="356">
        <f>'P16'!S$53</f>
        <v>0</v>
      </c>
      <c r="J22" s="357">
        <f>'P16'!$T$53</f>
        <v>2.6666666666666661</v>
      </c>
      <c r="K22" s="358">
        <f>'P16'!$R$54</f>
        <v>0</v>
      </c>
      <c r="L22" s="359">
        <f>'P16'!$S$54</f>
        <v>0</v>
      </c>
      <c r="M22" s="360">
        <f>'P16'!$T$54</f>
        <v>0</v>
      </c>
      <c r="N22" s="361">
        <f>'P16'!$R$55</f>
        <v>0</v>
      </c>
      <c r="O22" s="362">
        <f>'P16'!$S$55</f>
        <v>0</v>
      </c>
      <c r="P22" s="363">
        <f>'P16'!$T$55</f>
        <v>0</v>
      </c>
      <c r="Q22" s="364">
        <f>'P16'!$R$56</f>
        <v>0</v>
      </c>
      <c r="R22" s="365">
        <f>'P16'!$S$56</f>
        <v>0</v>
      </c>
      <c r="S22" s="366">
        <f>'P16'!$T$56</f>
        <v>0</v>
      </c>
      <c r="T22" s="367">
        <f>'P16'!$S$57</f>
        <v>0</v>
      </c>
      <c r="U22" s="368">
        <f>'P16'!$T$57</f>
        <v>0</v>
      </c>
      <c r="V22" s="369">
        <f>'P16'!$Y$52</f>
        <v>0</v>
      </c>
    </row>
    <row r="23" spans="1:22" x14ac:dyDescent="0.2">
      <c r="A23" s="285" t="str">
        <f t="shared" ca="1" si="0"/>
        <v/>
      </c>
      <c r="B23" s="334">
        <f t="shared" si="1"/>
        <v>17</v>
      </c>
      <c r="C23" s="335">
        <f t="shared" si="2"/>
        <v>43689</v>
      </c>
      <c r="D23" s="336">
        <f t="shared" si="3"/>
        <v>43702</v>
      </c>
      <c r="E23" s="352">
        <f>'P17'!R$52</f>
        <v>0.25</v>
      </c>
      <c r="F23" s="353">
        <f>'P17'!S$52</f>
        <v>0</v>
      </c>
      <c r="G23" s="354">
        <f>'P17'!$T$52</f>
        <v>14.25</v>
      </c>
      <c r="H23" s="355">
        <f>'P17'!R$53</f>
        <v>0.16666666666666666</v>
      </c>
      <c r="I23" s="356">
        <f>'P17'!S$53</f>
        <v>0</v>
      </c>
      <c r="J23" s="357">
        <f>'P17'!$T$53</f>
        <v>2.8333333333333326</v>
      </c>
      <c r="K23" s="358">
        <f>'P17'!$R$54</f>
        <v>0</v>
      </c>
      <c r="L23" s="359">
        <f>'P17'!$S$54</f>
        <v>0</v>
      </c>
      <c r="M23" s="360">
        <f>'P17'!$T$54</f>
        <v>0</v>
      </c>
      <c r="N23" s="361">
        <f>'P17'!$R$55</f>
        <v>0</v>
      </c>
      <c r="O23" s="362">
        <f>'P17'!$S$55</f>
        <v>0</v>
      </c>
      <c r="P23" s="363">
        <f>'P17'!$T$55</f>
        <v>0</v>
      </c>
      <c r="Q23" s="364">
        <f>'P17'!$R$56</f>
        <v>0</v>
      </c>
      <c r="R23" s="365">
        <f>'P17'!$S$56</f>
        <v>0</v>
      </c>
      <c r="S23" s="366">
        <f>'P17'!$T$56</f>
        <v>0</v>
      </c>
      <c r="T23" s="367">
        <f>'P17'!$S$57</f>
        <v>0</v>
      </c>
      <c r="U23" s="368">
        <f>'P17'!$T$57</f>
        <v>0</v>
      </c>
      <c r="V23" s="369">
        <f>'P17'!$Y$52</f>
        <v>0</v>
      </c>
    </row>
    <row r="24" spans="1:22" x14ac:dyDescent="0.2">
      <c r="A24" s="285" t="str">
        <f t="shared" ca="1" si="0"/>
        <v/>
      </c>
      <c r="B24" s="334">
        <f t="shared" si="1"/>
        <v>18</v>
      </c>
      <c r="C24" s="335">
        <f t="shared" si="2"/>
        <v>43703</v>
      </c>
      <c r="D24" s="336">
        <f t="shared" si="3"/>
        <v>43716</v>
      </c>
      <c r="E24" s="352">
        <f>'P18'!R$52</f>
        <v>0.25</v>
      </c>
      <c r="F24" s="353">
        <f>'P18'!S$52</f>
        <v>0</v>
      </c>
      <c r="G24" s="354">
        <f>'P18'!$T$52</f>
        <v>14.5</v>
      </c>
      <c r="H24" s="355">
        <f>'P18'!R$53</f>
        <v>0.16666666666666666</v>
      </c>
      <c r="I24" s="356">
        <f>'P18'!S$53</f>
        <v>0</v>
      </c>
      <c r="J24" s="357">
        <f>'P18'!$T$53</f>
        <v>2.9999999999999991</v>
      </c>
      <c r="K24" s="358">
        <f>'P18'!$R$54</f>
        <v>0</v>
      </c>
      <c r="L24" s="359">
        <f>'P18'!$S$54</f>
        <v>0</v>
      </c>
      <c r="M24" s="360">
        <f>'P18'!$T$54</f>
        <v>0</v>
      </c>
      <c r="N24" s="361">
        <f>'P18'!$R$55</f>
        <v>0</v>
      </c>
      <c r="O24" s="362">
        <f>'P18'!$S$55</f>
        <v>0</v>
      </c>
      <c r="P24" s="363">
        <f>'P18'!$T$55</f>
        <v>0</v>
      </c>
      <c r="Q24" s="364">
        <f>'P18'!$R$56</f>
        <v>0</v>
      </c>
      <c r="R24" s="365">
        <f>'P18'!$S$56</f>
        <v>0</v>
      </c>
      <c r="S24" s="366">
        <f>'P18'!$T$56</f>
        <v>0</v>
      </c>
      <c r="T24" s="367">
        <f>'P18'!$S$57</f>
        <v>0</v>
      </c>
      <c r="U24" s="368">
        <f>'P18'!$T$57</f>
        <v>0</v>
      </c>
      <c r="V24" s="369">
        <f>'P18'!$Y$52</f>
        <v>0</v>
      </c>
    </row>
    <row r="25" spans="1:22" x14ac:dyDescent="0.2">
      <c r="A25" s="285" t="str">
        <f t="shared" ca="1" si="0"/>
        <v/>
      </c>
      <c r="B25" s="334">
        <f t="shared" si="1"/>
        <v>19</v>
      </c>
      <c r="C25" s="335">
        <f t="shared" si="2"/>
        <v>43717</v>
      </c>
      <c r="D25" s="336">
        <f t="shared" si="3"/>
        <v>43730</v>
      </c>
      <c r="E25" s="352">
        <f>'P19'!R$52</f>
        <v>0.25</v>
      </c>
      <c r="F25" s="353">
        <f>'P19'!S$52</f>
        <v>0</v>
      </c>
      <c r="G25" s="354">
        <f>'P19'!$T$52</f>
        <v>14.75</v>
      </c>
      <c r="H25" s="355">
        <f>'P19'!R$53</f>
        <v>0.16666666666666666</v>
      </c>
      <c r="I25" s="356">
        <f>'P19'!S$53</f>
        <v>0</v>
      </c>
      <c r="J25" s="357">
        <f>'P19'!$T$53</f>
        <v>3.1666666666666656</v>
      </c>
      <c r="K25" s="358">
        <f>'P19'!$R$54</f>
        <v>0</v>
      </c>
      <c r="L25" s="359">
        <f>'P19'!$S$54</f>
        <v>0</v>
      </c>
      <c r="M25" s="360">
        <f>'P19'!$T$54</f>
        <v>0</v>
      </c>
      <c r="N25" s="361">
        <f>'P19'!$R$55</f>
        <v>0</v>
      </c>
      <c r="O25" s="362">
        <f>'P19'!$S$55</f>
        <v>0</v>
      </c>
      <c r="P25" s="363">
        <f>'P19'!$T$55</f>
        <v>0</v>
      </c>
      <c r="Q25" s="364">
        <f>'P19'!$R$56</f>
        <v>0</v>
      </c>
      <c r="R25" s="365">
        <f>'P19'!$S$56</f>
        <v>0</v>
      </c>
      <c r="S25" s="366">
        <f>'P19'!$T$56</f>
        <v>0</v>
      </c>
      <c r="T25" s="367">
        <f>'P19'!$S$57</f>
        <v>0</v>
      </c>
      <c r="U25" s="368">
        <f>'P19'!$T$57</f>
        <v>0</v>
      </c>
      <c r="V25" s="369">
        <f>'P19'!$Y$52</f>
        <v>0</v>
      </c>
    </row>
    <row r="26" spans="1:22" x14ac:dyDescent="0.2">
      <c r="A26" s="285" t="str">
        <f t="shared" ca="1" si="0"/>
        <v/>
      </c>
      <c r="B26" s="334">
        <f t="shared" si="1"/>
        <v>20</v>
      </c>
      <c r="C26" s="335">
        <f t="shared" si="2"/>
        <v>43731</v>
      </c>
      <c r="D26" s="336">
        <f t="shared" si="3"/>
        <v>43744</v>
      </c>
      <c r="E26" s="352">
        <f>'P20'!R$52</f>
        <v>0.25</v>
      </c>
      <c r="F26" s="353">
        <f>'P20'!S$52</f>
        <v>0</v>
      </c>
      <c r="G26" s="354">
        <f>'P20'!$T$52</f>
        <v>15</v>
      </c>
      <c r="H26" s="355">
        <f>'P20'!R$53</f>
        <v>0.16666666666666666</v>
      </c>
      <c r="I26" s="356">
        <f>'P20'!S$53</f>
        <v>0</v>
      </c>
      <c r="J26" s="357">
        <f>'P20'!$T$53</f>
        <v>3.3333333333333321</v>
      </c>
      <c r="K26" s="358">
        <f>'P20'!$R$54</f>
        <v>0</v>
      </c>
      <c r="L26" s="359">
        <f>'P20'!$S$54</f>
        <v>0</v>
      </c>
      <c r="M26" s="360">
        <f>'P20'!$T$54</f>
        <v>0</v>
      </c>
      <c r="N26" s="361">
        <f>'P20'!$R$55</f>
        <v>0</v>
      </c>
      <c r="O26" s="362">
        <f>'P20'!$S$55</f>
        <v>0</v>
      </c>
      <c r="P26" s="363">
        <f>'P20'!$T$55</f>
        <v>0</v>
      </c>
      <c r="Q26" s="364">
        <f>'P20'!$R$56</f>
        <v>0</v>
      </c>
      <c r="R26" s="365">
        <f>'P20'!$S$56</f>
        <v>0</v>
      </c>
      <c r="S26" s="366">
        <f>'P20'!$T$56</f>
        <v>0</v>
      </c>
      <c r="T26" s="367">
        <f>'P20'!$S$57</f>
        <v>0</v>
      </c>
      <c r="U26" s="368">
        <f>'P20'!$T$57</f>
        <v>0</v>
      </c>
      <c r="V26" s="369">
        <f>'P20'!$Y$52</f>
        <v>0</v>
      </c>
    </row>
    <row r="27" spans="1:22" x14ac:dyDescent="0.2">
      <c r="A27" s="285" t="str">
        <f t="shared" ca="1" si="0"/>
        <v/>
      </c>
      <c r="B27" s="334">
        <f t="shared" si="1"/>
        <v>21</v>
      </c>
      <c r="C27" s="335">
        <f t="shared" si="2"/>
        <v>43745</v>
      </c>
      <c r="D27" s="336">
        <f t="shared" si="3"/>
        <v>43758</v>
      </c>
      <c r="E27" s="352">
        <f>'P21'!R$52</f>
        <v>0.25</v>
      </c>
      <c r="F27" s="353">
        <f>'P21'!S$52</f>
        <v>0</v>
      </c>
      <c r="G27" s="354">
        <f>'P21'!$T$52</f>
        <v>15.25</v>
      </c>
      <c r="H27" s="355">
        <f>'P21'!R$53</f>
        <v>0.16666666666666666</v>
      </c>
      <c r="I27" s="356">
        <f>'P21'!S$53</f>
        <v>0</v>
      </c>
      <c r="J27" s="357">
        <f>'P21'!$T$53</f>
        <v>3.4999999999999987</v>
      </c>
      <c r="K27" s="358">
        <f>'P21'!$R$54</f>
        <v>0</v>
      </c>
      <c r="L27" s="359">
        <f>'P21'!$S$54</f>
        <v>0</v>
      </c>
      <c r="M27" s="360">
        <f>'P21'!$T$54</f>
        <v>0</v>
      </c>
      <c r="N27" s="361">
        <f>'P21'!$R$55</f>
        <v>0</v>
      </c>
      <c r="O27" s="362">
        <f>'P21'!$S$55</f>
        <v>0</v>
      </c>
      <c r="P27" s="363">
        <f>'P21'!$T$55</f>
        <v>0</v>
      </c>
      <c r="Q27" s="364">
        <f>'P21'!$R$56</f>
        <v>0</v>
      </c>
      <c r="R27" s="365">
        <f>'P21'!$S$56</f>
        <v>0</v>
      </c>
      <c r="S27" s="366">
        <f>'P21'!$T$56</f>
        <v>0</v>
      </c>
      <c r="T27" s="367">
        <f>'P21'!$S$57</f>
        <v>0</v>
      </c>
      <c r="U27" s="368">
        <f>'P21'!$T$57</f>
        <v>0</v>
      </c>
      <c r="V27" s="369">
        <f>'P21'!$Y$52</f>
        <v>0</v>
      </c>
    </row>
    <row r="28" spans="1:22" x14ac:dyDescent="0.2">
      <c r="A28" s="285" t="str">
        <f t="shared" ca="1" si="0"/>
        <v/>
      </c>
      <c r="B28" s="334">
        <f t="shared" si="1"/>
        <v>22</v>
      </c>
      <c r="C28" s="335">
        <f t="shared" si="2"/>
        <v>43759</v>
      </c>
      <c r="D28" s="336">
        <f t="shared" si="3"/>
        <v>43772</v>
      </c>
      <c r="E28" s="352">
        <f>'P22'!R$52</f>
        <v>0.25</v>
      </c>
      <c r="F28" s="353">
        <f>'P22'!S$52</f>
        <v>0</v>
      </c>
      <c r="G28" s="354">
        <f>'P22'!$T$52</f>
        <v>15.5</v>
      </c>
      <c r="H28" s="355">
        <f>'P22'!R$53</f>
        <v>0.16666666666666666</v>
      </c>
      <c r="I28" s="356">
        <f>'P22'!S$53</f>
        <v>0</v>
      </c>
      <c r="J28" s="357">
        <f>'P22'!$T$53</f>
        <v>3.6666666666666652</v>
      </c>
      <c r="K28" s="358">
        <f>'P22'!$R$54</f>
        <v>0</v>
      </c>
      <c r="L28" s="359">
        <f>'P22'!$S$54</f>
        <v>0</v>
      </c>
      <c r="M28" s="360">
        <f>'P22'!$T$54</f>
        <v>0</v>
      </c>
      <c r="N28" s="361">
        <f>'P22'!$R$55</f>
        <v>0</v>
      </c>
      <c r="O28" s="362">
        <f>'P22'!$S$55</f>
        <v>0</v>
      </c>
      <c r="P28" s="363">
        <f>'P22'!$T$55</f>
        <v>0</v>
      </c>
      <c r="Q28" s="364">
        <f>'P22'!$R$56</f>
        <v>0</v>
      </c>
      <c r="R28" s="365">
        <f>'P22'!$S$56</f>
        <v>0</v>
      </c>
      <c r="S28" s="366">
        <f>'P22'!$T$56</f>
        <v>0</v>
      </c>
      <c r="T28" s="367">
        <f>'P22'!$S$57</f>
        <v>0</v>
      </c>
      <c r="U28" s="368">
        <f>'P22'!$T$57</f>
        <v>0</v>
      </c>
      <c r="V28" s="369">
        <f>'P22'!$Y$52</f>
        <v>0</v>
      </c>
    </row>
    <row r="29" spans="1:22" x14ac:dyDescent="0.2">
      <c r="A29" s="285" t="str">
        <f t="shared" ca="1" si="0"/>
        <v/>
      </c>
      <c r="B29" s="334">
        <f t="shared" si="1"/>
        <v>23</v>
      </c>
      <c r="C29" s="335">
        <f t="shared" si="2"/>
        <v>43773</v>
      </c>
      <c r="D29" s="336">
        <f t="shared" si="3"/>
        <v>43786</v>
      </c>
      <c r="E29" s="352">
        <f>'P23'!R$52</f>
        <v>0.25</v>
      </c>
      <c r="F29" s="353">
        <f>'P23'!S$52</f>
        <v>0</v>
      </c>
      <c r="G29" s="354">
        <f>'P23'!$T$52</f>
        <v>15.75</v>
      </c>
      <c r="H29" s="355">
        <f>'P23'!R$53</f>
        <v>0.16666666666666666</v>
      </c>
      <c r="I29" s="356">
        <f>'P23'!S$53</f>
        <v>0</v>
      </c>
      <c r="J29" s="357">
        <f>'P23'!$T$53</f>
        <v>3.8333333333333317</v>
      </c>
      <c r="K29" s="358">
        <f>'P23'!$R$54</f>
        <v>0</v>
      </c>
      <c r="L29" s="359">
        <f>'P23'!$S$54</f>
        <v>0</v>
      </c>
      <c r="M29" s="360">
        <f>'P23'!$T$54</f>
        <v>0</v>
      </c>
      <c r="N29" s="361">
        <f>'P23'!$R$55</f>
        <v>0</v>
      </c>
      <c r="O29" s="362">
        <f>'P23'!$S$55</f>
        <v>0</v>
      </c>
      <c r="P29" s="363">
        <f>'P23'!$T$55</f>
        <v>0</v>
      </c>
      <c r="Q29" s="364">
        <f>'P23'!$R$56</f>
        <v>0</v>
      </c>
      <c r="R29" s="365">
        <f>'P23'!$S$56</f>
        <v>0</v>
      </c>
      <c r="S29" s="366">
        <f>'P23'!$T$56</f>
        <v>0</v>
      </c>
      <c r="T29" s="367">
        <f>'P23'!$S$57</f>
        <v>0</v>
      </c>
      <c r="U29" s="368">
        <f>'P23'!$T$57</f>
        <v>0</v>
      </c>
      <c r="V29" s="369">
        <f>'P23'!$Y$52</f>
        <v>0</v>
      </c>
    </row>
    <row r="30" spans="1:22" x14ac:dyDescent="0.2">
      <c r="A30" s="285" t="str">
        <f t="shared" ca="1" si="0"/>
        <v/>
      </c>
      <c r="B30" s="334">
        <f t="shared" si="1"/>
        <v>24</v>
      </c>
      <c r="C30" s="335">
        <f t="shared" si="2"/>
        <v>43787</v>
      </c>
      <c r="D30" s="336">
        <f t="shared" si="3"/>
        <v>43800</v>
      </c>
      <c r="E30" s="352">
        <f>'P24'!R$52</f>
        <v>0.25</v>
      </c>
      <c r="F30" s="353">
        <f>'P24'!S$52</f>
        <v>0</v>
      </c>
      <c r="G30" s="354">
        <f>'P24'!$T$52</f>
        <v>16</v>
      </c>
      <c r="H30" s="355">
        <f>'P24'!R$53</f>
        <v>0.16666666666666666</v>
      </c>
      <c r="I30" s="356">
        <f>'P24'!S$53</f>
        <v>0</v>
      </c>
      <c r="J30" s="357">
        <f>'P24'!$T$53</f>
        <v>3.9999999999999982</v>
      </c>
      <c r="K30" s="358">
        <f>'P24'!$R$54</f>
        <v>0</v>
      </c>
      <c r="L30" s="359">
        <f>'P24'!$S$54</f>
        <v>0</v>
      </c>
      <c r="M30" s="360">
        <f>'P24'!$T$54</f>
        <v>0</v>
      </c>
      <c r="N30" s="361">
        <f>'P24'!$R$55</f>
        <v>0</v>
      </c>
      <c r="O30" s="362">
        <f>'P24'!$S$55</f>
        <v>0</v>
      </c>
      <c r="P30" s="363">
        <f>'P24'!$T$55</f>
        <v>0</v>
      </c>
      <c r="Q30" s="364">
        <f>'P24'!$R$56</f>
        <v>0</v>
      </c>
      <c r="R30" s="365">
        <f>'P24'!$S$56</f>
        <v>0</v>
      </c>
      <c r="S30" s="366">
        <f>'P24'!$T$56</f>
        <v>0</v>
      </c>
      <c r="T30" s="367">
        <f>'P24'!$S$57</f>
        <v>0</v>
      </c>
      <c r="U30" s="368">
        <f>'P24'!$T$57</f>
        <v>0</v>
      </c>
      <c r="V30" s="369">
        <f>'P24'!$Y$52</f>
        <v>0</v>
      </c>
    </row>
    <row r="31" spans="1:22" x14ac:dyDescent="0.2">
      <c r="A31" s="285" t="str">
        <f t="shared" ca="1" si="0"/>
        <v/>
      </c>
      <c r="B31" s="334">
        <f t="shared" si="1"/>
        <v>25</v>
      </c>
      <c r="C31" s="335">
        <f t="shared" si="2"/>
        <v>43801</v>
      </c>
      <c r="D31" s="336">
        <f t="shared" si="3"/>
        <v>43814</v>
      </c>
      <c r="E31" s="352">
        <f>'P25'!R$52</f>
        <v>0.41666666666666669</v>
      </c>
      <c r="F31" s="353">
        <f>'P25'!S$52</f>
        <v>0</v>
      </c>
      <c r="G31" s="354">
        <f>'P25'!$T$52</f>
        <v>16.416666666666668</v>
      </c>
      <c r="H31" s="355">
        <f>'P25'!R$53</f>
        <v>0.16666666666666666</v>
      </c>
      <c r="I31" s="356">
        <f>'P25'!S$53</f>
        <v>0</v>
      </c>
      <c r="J31" s="357">
        <f>'P25'!$T$53</f>
        <v>4.1666666666666652</v>
      </c>
      <c r="K31" s="358">
        <f>'P25'!$R$54</f>
        <v>0</v>
      </c>
      <c r="L31" s="359">
        <f>'P25'!$S$54</f>
        <v>0</v>
      </c>
      <c r="M31" s="360">
        <f>'P25'!$T$54</f>
        <v>0</v>
      </c>
      <c r="N31" s="361">
        <f>'P25'!$R$55</f>
        <v>0</v>
      </c>
      <c r="O31" s="362">
        <f>'P25'!$S$55</f>
        <v>0</v>
      </c>
      <c r="P31" s="363">
        <f>'P25'!$T$55</f>
        <v>0</v>
      </c>
      <c r="Q31" s="364">
        <f>'P25'!$R$56</f>
        <v>0</v>
      </c>
      <c r="R31" s="365">
        <f>'P25'!$S$56</f>
        <v>0</v>
      </c>
      <c r="S31" s="366">
        <f>'P25'!$T$56</f>
        <v>0</v>
      </c>
      <c r="T31" s="367">
        <f>'P25'!$S$57</f>
        <v>0</v>
      </c>
      <c r="U31" s="368">
        <f>'P25'!$T$57</f>
        <v>0</v>
      </c>
      <c r="V31" s="369">
        <f>'P25'!$Y$52</f>
        <v>0</v>
      </c>
    </row>
    <row r="32" spans="1:22" x14ac:dyDescent="0.2">
      <c r="A32" s="285" t="str">
        <f t="shared" ca="1" si="0"/>
        <v/>
      </c>
      <c r="B32" s="334">
        <f t="shared" si="1"/>
        <v>26</v>
      </c>
      <c r="C32" s="335">
        <f t="shared" si="2"/>
        <v>43815</v>
      </c>
      <c r="D32" s="336">
        <f t="shared" si="3"/>
        <v>43828</v>
      </c>
      <c r="E32" s="352">
        <f>'P26'!R$52</f>
        <v>0.25</v>
      </c>
      <c r="F32" s="353">
        <f>'P26'!S$52</f>
        <v>0</v>
      </c>
      <c r="G32" s="354">
        <f>'P26'!$T$52</f>
        <v>16.666666666666668</v>
      </c>
      <c r="H32" s="355">
        <f>'P26'!R$53</f>
        <v>0.16666666666666666</v>
      </c>
      <c r="I32" s="356">
        <f>'P26'!S$53</f>
        <v>0</v>
      </c>
      <c r="J32" s="357">
        <f>'P26'!$T$53</f>
        <v>4.3333333333333321</v>
      </c>
      <c r="K32" s="358">
        <f>'P26'!$R$54</f>
        <v>0</v>
      </c>
      <c r="L32" s="359">
        <f>'P26'!$S$54</f>
        <v>0</v>
      </c>
      <c r="M32" s="360">
        <f>'P26'!$T$54</f>
        <v>0</v>
      </c>
      <c r="N32" s="361">
        <f>'P26'!$R$55</f>
        <v>0</v>
      </c>
      <c r="O32" s="362">
        <f>'P26'!$S$55</f>
        <v>0</v>
      </c>
      <c r="P32" s="363">
        <f>'P26'!$T$55</f>
        <v>0</v>
      </c>
      <c r="Q32" s="364">
        <f>'P26'!$R$56</f>
        <v>0</v>
      </c>
      <c r="R32" s="365">
        <f>'P26'!$S$56</f>
        <v>0</v>
      </c>
      <c r="S32" s="366">
        <f>'P26'!$T$56</f>
        <v>0</v>
      </c>
      <c r="T32" s="367">
        <f>'P26'!$S$57</f>
        <v>0</v>
      </c>
      <c r="U32" s="368">
        <f>'P26'!$T$57</f>
        <v>0</v>
      </c>
      <c r="V32" s="369">
        <f>'P26'!$Y$52</f>
        <v>0</v>
      </c>
    </row>
    <row r="33" spans="1:22" ht="13.5" thickBot="1" x14ac:dyDescent="0.25">
      <c r="A33" s="284"/>
      <c r="B33" s="284"/>
      <c r="C33" s="284"/>
      <c r="D33" s="284"/>
      <c r="E33" s="370">
        <f>SUM(E7:E32)</f>
        <v>6.666666666666667</v>
      </c>
      <c r="F33" s="371">
        <f>SUM(F7:F32)</f>
        <v>0</v>
      </c>
      <c r="G33" s="372"/>
      <c r="H33" s="373">
        <f>SUM(H7:H32)</f>
        <v>4.3333333333333321</v>
      </c>
      <c r="I33" s="374">
        <f>SUM(I7:I32)</f>
        <v>0</v>
      </c>
      <c r="J33" s="375"/>
      <c r="K33" s="376">
        <f>SUM(K7:K32)</f>
        <v>0</v>
      </c>
      <c r="L33" s="377">
        <f>SUM(L7:L32)</f>
        <v>0</v>
      </c>
      <c r="M33" s="378"/>
      <c r="N33" s="379">
        <f>SUM(N7:N32)</f>
        <v>0</v>
      </c>
      <c r="O33" s="380">
        <f>SUM(O7:O32)</f>
        <v>0</v>
      </c>
      <c r="P33" s="381"/>
      <c r="Q33" s="382">
        <f>SUM(Q7:Q32)</f>
        <v>0</v>
      </c>
      <c r="R33" s="383">
        <f>SUM(R7:R32)</f>
        <v>0</v>
      </c>
      <c r="S33" s="384"/>
      <c r="T33" s="385">
        <f>SUM(T7:T32)</f>
        <v>0</v>
      </c>
      <c r="U33" s="386"/>
      <c r="V33" s="387">
        <f>SUM(V7:V32)</f>
        <v>0</v>
      </c>
    </row>
    <row r="34" spans="1:22" x14ac:dyDescent="0.2">
      <c r="A34" s="284"/>
      <c r="B34" s="284"/>
      <c r="C34" s="284"/>
      <c r="D34" s="284"/>
      <c r="E34" s="388" t="s">
        <v>74</v>
      </c>
      <c r="F34" s="389"/>
      <c r="G34" s="390">
        <f>IF(G32&gt;A37,G32-A37,"     n/a")</f>
        <v>6.6666666666666679</v>
      </c>
      <c r="H34" s="391"/>
      <c r="I34" s="392"/>
      <c r="J34" s="283"/>
      <c r="K34" s="283"/>
      <c r="L34" s="284"/>
      <c r="M34" s="284"/>
    </row>
    <row r="35" spans="1:22" ht="13.5" thickBot="1" x14ac:dyDescent="0.25">
      <c r="A35" s="284"/>
      <c r="B35" s="284"/>
      <c r="C35" s="284"/>
      <c r="D35" s="284"/>
      <c r="E35" s="393"/>
      <c r="F35" s="394" t="s">
        <v>31</v>
      </c>
      <c r="G35" s="395">
        <f>IF(G32&gt;A37,24*(G32-A37)/8,"     n/a")</f>
        <v>20.000000000000004</v>
      </c>
      <c r="H35" s="284"/>
      <c r="I35" s="285"/>
      <c r="J35" s="284"/>
      <c r="K35" s="284"/>
      <c r="L35" s="284"/>
      <c r="M35" s="284"/>
    </row>
    <row r="36" spans="1:22" x14ac:dyDescent="0.2">
      <c r="A36" s="284"/>
      <c r="B36" s="284"/>
      <c r="C36" s="284"/>
      <c r="D36" s="284"/>
      <c r="E36" s="284"/>
      <c r="F36" s="284"/>
      <c r="G36" s="284"/>
      <c r="H36" s="284"/>
      <c r="I36" s="285"/>
      <c r="J36" s="284"/>
      <c r="K36" s="284"/>
      <c r="L36" s="284"/>
      <c r="M36" s="284"/>
    </row>
    <row r="37" spans="1:22" x14ac:dyDescent="0.2">
      <c r="A37" s="396">
        <f>Instructions!A13</f>
        <v>10</v>
      </c>
      <c r="B37" s="397" t="s">
        <v>177</v>
      </c>
      <c r="C37" s="284"/>
      <c r="D37" s="284"/>
      <c r="E37" s="284"/>
      <c r="F37" s="284"/>
      <c r="G37" s="284"/>
      <c r="H37" s="284"/>
      <c r="I37" s="285"/>
      <c r="J37" s="284"/>
      <c r="K37" s="284"/>
      <c r="L37" s="284"/>
      <c r="M37" s="284"/>
    </row>
  </sheetData>
  <mergeCells count="5">
    <mergeCell ref="T4:U4"/>
    <mergeCell ref="B5:D5"/>
    <mergeCell ref="Q4:S4"/>
    <mergeCell ref="H4:J4"/>
    <mergeCell ref="K4:M4"/>
  </mergeCells>
  <phoneticPr fontId="0" type="noConversion"/>
  <conditionalFormatting sqref="B7:B32">
    <cfRule type="expression" dxfId="265" priority="2" stopIfTrue="1">
      <formula>A7="==&gt;"</formula>
    </cfRule>
  </conditionalFormatting>
  <conditionalFormatting sqref="C7:C32">
    <cfRule type="expression" dxfId="264" priority="3" stopIfTrue="1">
      <formula>A7="==&gt;"</formula>
    </cfRule>
  </conditionalFormatting>
  <conditionalFormatting sqref="D7:D32">
    <cfRule type="expression" dxfId="263" priority="4" stopIfTrue="1">
      <formula>A7="==&gt;"</formula>
    </cfRule>
  </conditionalFormatting>
  <conditionalFormatting sqref="E7:V32">
    <cfRule type="expression" dxfId="262" priority="5" stopIfTrue="1">
      <formula>$A7="==&gt;"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99"/>
    <pageSetUpPr fitToPage="1"/>
  </sheetPr>
  <dimension ref="A1:AI64"/>
  <sheetViews>
    <sheetView zoomScale="90" workbookViewId="0">
      <selection activeCell="AF42" sqref="AF42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43703</v>
      </c>
      <c r="H3" s="7">
        <f t="shared" si="0"/>
        <v>43704</v>
      </c>
      <c r="I3" s="7">
        <f t="shared" si="0"/>
        <v>43705</v>
      </c>
      <c r="J3" s="7">
        <f t="shared" si="0"/>
        <v>43706</v>
      </c>
      <c r="K3" s="7">
        <f t="shared" si="0"/>
        <v>43707</v>
      </c>
      <c r="L3" s="7">
        <f t="shared" si="0"/>
        <v>43708</v>
      </c>
      <c r="M3" s="7">
        <f t="shared" si="0"/>
        <v>43709</v>
      </c>
      <c r="N3" s="7"/>
      <c r="O3" s="7"/>
      <c r="P3" s="7">
        <f t="shared" si="1"/>
        <v>43710</v>
      </c>
      <c r="Q3" s="7">
        <f t="shared" si="1"/>
        <v>43711</v>
      </c>
      <c r="R3" s="7">
        <f t="shared" si="1"/>
        <v>43712</v>
      </c>
      <c r="S3" s="7">
        <f t="shared" si="1"/>
        <v>43713</v>
      </c>
      <c r="T3" s="7">
        <f t="shared" si="1"/>
        <v>43714</v>
      </c>
      <c r="U3" s="7">
        <f t="shared" si="1"/>
        <v>43715</v>
      </c>
      <c r="V3" s="7">
        <f t="shared" si="1"/>
        <v>43716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'P17'!R15+1</f>
        <v>18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'P17'!L16</f>
        <v>2023</v>
      </c>
      <c r="M16" s="31"/>
      <c r="N16" s="32"/>
      <c r="O16" s="24"/>
      <c r="P16" s="179" t="s">
        <v>16</v>
      </c>
      <c r="Q16" s="34">
        <f>'P17'!Q16+14</f>
        <v>43703</v>
      </c>
      <c r="R16" s="180" t="s">
        <v>17</v>
      </c>
      <c r="S16" s="34">
        <f>Q16+13</f>
        <v>43716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'P17'!G18</f>
        <v>0</v>
      </c>
      <c r="H18" s="166">
        <f>'P17'!H18</f>
        <v>0.33333333333333331</v>
      </c>
      <c r="I18" s="166">
        <f>'P17'!I18</f>
        <v>0.33333333333333331</v>
      </c>
      <c r="J18" s="166">
        <f>'P17'!J18</f>
        <v>0.33333333333333331</v>
      </c>
      <c r="K18" s="166">
        <f>'P17'!K18</f>
        <v>0.33333333333333331</v>
      </c>
      <c r="L18" s="166">
        <f>'P17'!L18</f>
        <v>0.33333333333333331</v>
      </c>
      <c r="M18" s="166">
        <f>'P17'!M18</f>
        <v>0</v>
      </c>
      <c r="N18" s="41">
        <f>SUM(G18:M18)</f>
        <v>1.6666666666666665</v>
      </c>
      <c r="O18" s="36"/>
      <c r="P18" s="166">
        <f>'P17'!P18</f>
        <v>0</v>
      </c>
      <c r="Q18" s="166">
        <f>'P17'!Q18</f>
        <v>0.33333333333333331</v>
      </c>
      <c r="R18" s="166">
        <f>'P17'!R18</f>
        <v>0.33333333333333331</v>
      </c>
      <c r="S18" s="166">
        <f>'P17'!S18</f>
        <v>0.33333333333333331</v>
      </c>
      <c r="T18" s="166">
        <f>'P17'!T18</f>
        <v>0.33333333333333331</v>
      </c>
      <c r="U18" s="166">
        <f>'P17'!U18</f>
        <v>0.33333333333333331</v>
      </c>
      <c r="V18" s="166">
        <f>'P17'!V18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'P17'!G19</f>
        <v>0</v>
      </c>
      <c r="H19" s="166">
        <f>'P17'!H19</f>
        <v>0.3125</v>
      </c>
      <c r="I19" s="166">
        <f>'P17'!I19</f>
        <v>0.3125</v>
      </c>
      <c r="J19" s="166">
        <f>'P17'!J19</f>
        <v>0.3125</v>
      </c>
      <c r="K19" s="166">
        <f>'P17'!K19</f>
        <v>0.3125</v>
      </c>
      <c r="L19" s="166">
        <f>'P17'!L19</f>
        <v>0.3125</v>
      </c>
      <c r="M19" s="166">
        <f>'P17'!M19</f>
        <v>0</v>
      </c>
      <c r="N19" s="43"/>
      <c r="O19" s="44"/>
      <c r="P19" s="166">
        <f>'P17'!P19</f>
        <v>0</v>
      </c>
      <c r="Q19" s="166">
        <f>'P17'!Q19</f>
        <v>0.3125</v>
      </c>
      <c r="R19" s="166">
        <f>'P17'!R19</f>
        <v>0.3125</v>
      </c>
      <c r="S19" s="166">
        <f>'P17'!S19</f>
        <v>0.3125</v>
      </c>
      <c r="T19" s="166">
        <f>'P17'!T19</f>
        <v>0.3125</v>
      </c>
      <c r="U19" s="166">
        <f>'P17'!U19</f>
        <v>0.3125</v>
      </c>
      <c r="V19" s="166">
        <f>'P17'!V19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'P17'!G20</f>
        <v>0</v>
      </c>
      <c r="H20" s="166">
        <f>'P17'!H20</f>
        <v>0.1875</v>
      </c>
      <c r="I20" s="166">
        <f>'P17'!I20</f>
        <v>0.1875</v>
      </c>
      <c r="J20" s="166">
        <f>'P17'!J20</f>
        <v>0.1875</v>
      </c>
      <c r="K20" s="166">
        <f>'P17'!K20</f>
        <v>0.1875</v>
      </c>
      <c r="L20" s="166">
        <f>'P17'!L20</f>
        <v>0.1875</v>
      </c>
      <c r="M20" s="166">
        <f>'P17'!M20</f>
        <v>0</v>
      </c>
      <c r="N20" s="48"/>
      <c r="O20" s="49"/>
      <c r="P20" s="166">
        <f>'P17'!P20</f>
        <v>0</v>
      </c>
      <c r="Q20" s="166">
        <f>'P17'!Q20</f>
        <v>0.1875</v>
      </c>
      <c r="R20" s="166">
        <f>'P17'!R20</f>
        <v>0.1875</v>
      </c>
      <c r="S20" s="166">
        <f>'P17'!S20</f>
        <v>0.1875</v>
      </c>
      <c r="T20" s="166">
        <f>'P17'!T20</f>
        <v>0.1875</v>
      </c>
      <c r="U20" s="166">
        <f>'P17'!U20</f>
        <v>0.1875</v>
      </c>
      <c r="V20" s="166">
        <f>'P17'!V20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43703</v>
      </c>
      <c r="H23" s="190">
        <f t="shared" ref="H23:M23" si="4">G23+1</f>
        <v>43704</v>
      </c>
      <c r="I23" s="190">
        <f t="shared" si="4"/>
        <v>43705</v>
      </c>
      <c r="J23" s="190">
        <f t="shared" si="4"/>
        <v>43706</v>
      </c>
      <c r="K23" s="190">
        <f t="shared" si="4"/>
        <v>43707</v>
      </c>
      <c r="L23" s="190">
        <f t="shared" si="4"/>
        <v>43708</v>
      </c>
      <c r="M23" s="190">
        <f t="shared" si="4"/>
        <v>43709</v>
      </c>
      <c r="N23" s="62"/>
      <c r="O23" s="190"/>
      <c r="P23" s="190">
        <f>M23+1</f>
        <v>43710</v>
      </c>
      <c r="Q23" s="190">
        <f t="shared" ref="Q23:V23" si="5">P23+1</f>
        <v>43711</v>
      </c>
      <c r="R23" s="190">
        <f t="shared" si="5"/>
        <v>43712</v>
      </c>
      <c r="S23" s="190">
        <f t="shared" si="5"/>
        <v>43713</v>
      </c>
      <c r="T23" s="190">
        <f t="shared" si="5"/>
        <v>43714</v>
      </c>
      <c r="U23" s="190">
        <f t="shared" si="5"/>
        <v>43715</v>
      </c>
      <c r="V23" s="190">
        <f t="shared" si="5"/>
        <v>43716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'P17'!AD25</f>
        <v>0.375</v>
      </c>
      <c r="AD25" s="38">
        <f>MOD(ROUND(96*(AC25+Y49-Y43),0)/96,Instructions!C14)</f>
        <v>0.16666666666666674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'P17'!AD26</f>
        <v>0.33333333333333331</v>
      </c>
      <c r="AD26" s="38">
        <f>MOD(ROUND(96*(AC26+Y49-Y43),0)/96,20/24)</f>
        <v>0.66666666666666663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14.5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2.9999999999999991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'P17'!AC38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>
        <v>0.33333333333333331</v>
      </c>
      <c r="R41" s="118"/>
      <c r="S41" s="118"/>
      <c r="T41" s="118"/>
      <c r="U41" s="118"/>
      <c r="V41" s="117"/>
      <c r="W41" s="79">
        <f t="shared" si="12"/>
        <v>0.33333333333333331</v>
      </c>
      <c r="X41" s="120"/>
      <c r="Y41" s="84">
        <f t="shared" si="13"/>
        <v>0.33333333333333331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0.33333333333333331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0.33333333333333331</v>
      </c>
      <c r="X45" s="150"/>
      <c r="Y45" s="104">
        <f>N45+W45</f>
        <v>0.33333333333333331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0.33333333333333331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0.33333333333333331</v>
      </c>
      <c r="X47" s="141"/>
      <c r="Y47" s="84">
        <f>N47+W47</f>
        <v>0.33333333333333331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0.33333333333333331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0.33333333333333331</v>
      </c>
      <c r="X49" s="150"/>
      <c r="Y49" s="103">
        <f>N49+W49</f>
        <v>0.33333333333333331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'P17'!T52</f>
        <v>14.25</v>
      </c>
      <c r="Q52" s="446"/>
      <c r="R52" s="153">
        <f>+Y55*AC39</f>
        <v>0.25</v>
      </c>
      <c r="S52" s="153">
        <f>Y34+Y52</f>
        <v>0</v>
      </c>
      <c r="T52" s="445">
        <f>P52+R52-S52</f>
        <v>14.5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'P17'!T53</f>
        <v>2.8333333333333326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2.9999999999999991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MIN(Instructions!$C$7,'P17'!T54)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'P17'!T55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IF(Instructions!A14=0,'P17'!Y55,FLOOR((ROUND(96*(AC25+Y49-Y43),0)/96)/Instructions!C14,1)/24)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'P17'!T56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IF(Instructions!A14=0,'P17'!Y56,FLOOR((ROUND(96*(AC26+Y49-Y43),0)/96)/20,1/24))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'P17'!T57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'P17'!T58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'P17'!B60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'P17'!B62</f>
        <v>____________________________</v>
      </c>
      <c r="C62" s="24"/>
      <c r="D62" s="24"/>
      <c r="E62" s="24"/>
      <c r="F62" s="24"/>
      <c r="G62" s="24"/>
      <c r="H62" s="160"/>
      <c r="I62" s="160" t="str">
        <f>'P17'!I62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'P17'!B63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'P17'!I63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89" priority="13" stopIfTrue="1" operator="equal">
      <formula>TODAY()</formula>
    </cfRule>
  </conditionalFormatting>
  <conditionalFormatting sqref="O23:V24 G23:M24">
    <cfRule type="cellIs" dxfId="88" priority="12" stopIfTrue="1" operator="equal">
      <formula>TODAY()</formula>
    </cfRule>
  </conditionalFormatting>
  <conditionalFormatting sqref="G12:M13 P12:V13">
    <cfRule type="cellIs" dxfId="87" priority="11" stopIfTrue="1" operator="equal">
      <formula>0</formula>
    </cfRule>
  </conditionalFormatting>
  <conditionalFormatting sqref="G47:N47 P47:W47 Y47 Y45 Y33:Y43 Y31 Y24:Y29">
    <cfRule type="cellIs" dxfId="86" priority="10" stopIfTrue="1" operator="equal">
      <formula>0</formula>
    </cfRule>
  </conditionalFormatting>
  <conditionalFormatting sqref="T54:U54">
    <cfRule type="cellIs" dxfId="85" priority="9" stopIfTrue="1" operator="greaterThan">
      <formula>1</formula>
    </cfRule>
  </conditionalFormatting>
  <conditionalFormatting sqref="G18:M20 P18:V20">
    <cfRule type="cellIs" dxfId="84" priority="8" operator="equal">
      <formula>0</formula>
    </cfRule>
  </conditionalFormatting>
  <conditionalFormatting sqref="G49:M49 P49:V49">
    <cfRule type="expression" dxfId="83" priority="5">
      <formula>G49&lt;&gt;G18</formula>
    </cfRule>
  </conditionalFormatting>
  <conditionalFormatting sqref="P49:V49">
    <cfRule type="expression" dxfId="82" priority="6">
      <formula>P49&lt;&gt;P18</formula>
    </cfRule>
  </conditionalFormatting>
  <conditionalFormatting sqref="W33:W43 G33:G36 N33:N43 G45:N45 P45:W45 P25:V25 G49:N49 P49:W49 N24:N29 W24:W29 G31:N31 P31:W31">
    <cfRule type="cellIs" dxfId="81" priority="7" operator="equal">
      <formula>0</formula>
    </cfRule>
  </conditionalFormatting>
  <conditionalFormatting sqref="G25:M25">
    <cfRule type="cellIs" dxfId="8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99"/>
    <pageSetUpPr fitToPage="1"/>
  </sheetPr>
  <dimension ref="A1:AI64"/>
  <sheetViews>
    <sheetView zoomScale="90" workbookViewId="0">
      <selection activeCell="AF42" sqref="AF42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6" t="str">
        <f t="shared" ref="P2:V3" si="1">P22</f>
        <v>Sun</v>
      </c>
      <c r="Q2" s="6" t="str">
        <f t="shared" si="1"/>
        <v>Mon</v>
      </c>
      <c r="R2" s="6" t="str">
        <f t="shared" si="1"/>
        <v>Tue</v>
      </c>
      <c r="S2" s="6" t="str">
        <f t="shared" si="1"/>
        <v>Wed</v>
      </c>
      <c r="T2" s="6" t="str">
        <f t="shared" si="1"/>
        <v>Thu</v>
      </c>
      <c r="U2" s="6" t="str">
        <f t="shared" si="1"/>
        <v>Fri</v>
      </c>
      <c r="V2" s="6" t="str">
        <f t="shared" si="1"/>
        <v>Sat</v>
      </c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B3" s="4"/>
      <c r="C3" s="4"/>
      <c r="D3" s="4"/>
      <c r="E3" s="4"/>
      <c r="F3" s="4"/>
      <c r="G3" s="7">
        <f t="shared" si="0"/>
        <v>43717</v>
      </c>
      <c r="H3" s="7">
        <f t="shared" si="0"/>
        <v>43718</v>
      </c>
      <c r="I3" s="7">
        <f t="shared" si="0"/>
        <v>43719</v>
      </c>
      <c r="J3" s="7">
        <f t="shared" si="0"/>
        <v>43720</v>
      </c>
      <c r="K3" s="7">
        <f t="shared" si="0"/>
        <v>43721</v>
      </c>
      <c r="L3" s="7">
        <f t="shared" si="0"/>
        <v>43722</v>
      </c>
      <c r="M3" s="7">
        <f t="shared" si="0"/>
        <v>43723</v>
      </c>
      <c r="N3" s="7"/>
      <c r="O3" s="7"/>
      <c r="P3" s="7">
        <f t="shared" si="1"/>
        <v>43724</v>
      </c>
      <c r="Q3" s="7">
        <f t="shared" si="1"/>
        <v>43725</v>
      </c>
      <c r="R3" s="7">
        <f t="shared" si="1"/>
        <v>43726</v>
      </c>
      <c r="S3" s="7">
        <f t="shared" si="1"/>
        <v>43727</v>
      </c>
      <c r="T3" s="7">
        <f t="shared" si="1"/>
        <v>43728</v>
      </c>
      <c r="U3" s="7">
        <f t="shared" si="1"/>
        <v>43729</v>
      </c>
      <c r="V3" s="7">
        <f t="shared" si="1"/>
        <v>43730</v>
      </c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9"/>
      <c r="Q4" s="10"/>
      <c r="R4" s="10"/>
      <c r="S4" s="10"/>
      <c r="T4" s="10"/>
      <c r="U4" s="10"/>
      <c r="V4" s="9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9"/>
      <c r="Q5" s="10"/>
      <c r="R5" s="10"/>
      <c r="S5" s="10"/>
      <c r="T5" s="10"/>
      <c r="U5" s="10"/>
      <c r="V5" s="9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9"/>
      <c r="Q6" s="10"/>
      <c r="R6" s="10"/>
      <c r="S6" s="10"/>
      <c r="T6" s="10"/>
      <c r="U6" s="10"/>
      <c r="V6" s="9"/>
      <c r="W6" s="5"/>
      <c r="X6" s="5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9"/>
      <c r="Q7" s="10"/>
      <c r="R7" s="10"/>
      <c r="S7" s="10"/>
      <c r="T7" s="10"/>
      <c r="U7" s="10"/>
      <c r="V7" s="9"/>
      <c r="W7" s="5"/>
      <c r="X7" s="5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9"/>
      <c r="Q8" s="10"/>
      <c r="R8" s="10"/>
      <c r="S8" s="10"/>
      <c r="T8" s="10"/>
      <c r="U8" s="10"/>
      <c r="V8" s="9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9"/>
      <c r="Q9" s="10"/>
      <c r="R9" s="10"/>
      <c r="S9" s="10"/>
      <c r="T9" s="10"/>
      <c r="U9" s="10"/>
      <c r="V9" s="9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9"/>
      <c r="Q10" s="10"/>
      <c r="R10" s="10"/>
      <c r="S10" s="10"/>
      <c r="T10" s="10"/>
      <c r="U10" s="10"/>
      <c r="V10" s="9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11"/>
      <c r="Q11" s="12"/>
      <c r="R11" s="12"/>
      <c r="S11" s="12"/>
      <c r="T11" s="12"/>
      <c r="U11" s="12"/>
      <c r="V11" s="11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14">
        <f t="shared" ref="P12:V12" si="3">ROUND(24*4*(P5-P4+P7-P6+P9-P8+P11-P10),0)*0.25/24</f>
        <v>0</v>
      </c>
      <c r="Q12" s="17">
        <f t="shared" si="3"/>
        <v>0</v>
      </c>
      <c r="R12" s="18">
        <f t="shared" si="3"/>
        <v>0</v>
      </c>
      <c r="S12" s="17">
        <f t="shared" si="3"/>
        <v>0</v>
      </c>
      <c r="T12" s="15">
        <f t="shared" si="3"/>
        <v>0</v>
      </c>
      <c r="U12" s="17">
        <f t="shared" si="3"/>
        <v>0</v>
      </c>
      <c r="V12" s="15">
        <f t="shared" si="3"/>
        <v>0</v>
      </c>
      <c r="W12" s="19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1"/>
      <c r="Q13" s="21"/>
      <c r="R13" s="21"/>
      <c r="S13" s="21"/>
      <c r="T13" s="21"/>
      <c r="U13" s="21"/>
      <c r="V13" s="21"/>
      <c r="W13" s="23"/>
      <c r="X13" s="5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'P18'!R15+1</f>
        <v>19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0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'P18'!L16</f>
        <v>2023</v>
      </c>
      <c r="M16" s="31"/>
      <c r="N16" s="32"/>
      <c r="O16" s="24"/>
      <c r="P16" s="179" t="s">
        <v>16</v>
      </c>
      <c r="Q16" s="34">
        <f>'P18'!Q16+14</f>
        <v>43717</v>
      </c>
      <c r="R16" s="180" t="s">
        <v>17</v>
      </c>
      <c r="S16" s="34">
        <f>Q16+13</f>
        <v>43730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0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4"/>
      <c r="AB17" s="38"/>
      <c r="AC17" s="4"/>
      <c r="AD17" s="4"/>
      <c r="AE17" s="4"/>
      <c r="AF17" s="4"/>
      <c r="AG17" s="4"/>
      <c r="AH17" s="4"/>
      <c r="AI17" s="4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'P18'!G18</f>
        <v>0</v>
      </c>
      <c r="H18" s="166">
        <f>'P18'!H18</f>
        <v>0.33333333333333331</v>
      </c>
      <c r="I18" s="166">
        <f>'P18'!I18</f>
        <v>0.33333333333333331</v>
      </c>
      <c r="J18" s="166">
        <f>'P18'!J18</f>
        <v>0.33333333333333331</v>
      </c>
      <c r="K18" s="166">
        <f>'P18'!K18</f>
        <v>0.33333333333333331</v>
      </c>
      <c r="L18" s="166">
        <f>'P18'!L18</f>
        <v>0.33333333333333331</v>
      </c>
      <c r="M18" s="166">
        <f>'P18'!M18</f>
        <v>0</v>
      </c>
      <c r="N18" s="41">
        <f>SUM(G18:M18)</f>
        <v>1.6666666666666665</v>
      </c>
      <c r="O18" s="36"/>
      <c r="P18" s="166">
        <f>'P18'!P18</f>
        <v>0</v>
      </c>
      <c r="Q18" s="166">
        <f>'P18'!Q18</f>
        <v>0.33333333333333331</v>
      </c>
      <c r="R18" s="166">
        <f>'P18'!R18</f>
        <v>0.33333333333333331</v>
      </c>
      <c r="S18" s="166">
        <f>'P18'!S18</f>
        <v>0.33333333333333331</v>
      </c>
      <c r="T18" s="166">
        <f>'P18'!T18</f>
        <v>0.33333333333333331</v>
      </c>
      <c r="U18" s="166">
        <f>'P18'!U18</f>
        <v>0.33333333333333331</v>
      </c>
      <c r="V18" s="166">
        <f>'P18'!V18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4"/>
      <c r="AB18" s="38"/>
      <c r="AC18" s="4"/>
      <c r="AD18" s="4"/>
      <c r="AE18" s="4"/>
      <c r="AF18" s="4"/>
      <c r="AG18" s="4"/>
      <c r="AH18" s="4"/>
      <c r="AI18" s="4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'P18'!G19</f>
        <v>0</v>
      </c>
      <c r="H19" s="166">
        <f>'P18'!H19</f>
        <v>0.3125</v>
      </c>
      <c r="I19" s="166">
        <f>'P18'!I19</f>
        <v>0.3125</v>
      </c>
      <c r="J19" s="166">
        <f>'P18'!J19</f>
        <v>0.3125</v>
      </c>
      <c r="K19" s="166">
        <f>'P18'!K19</f>
        <v>0.3125</v>
      </c>
      <c r="L19" s="166">
        <f>'P18'!L19</f>
        <v>0.3125</v>
      </c>
      <c r="M19" s="166">
        <f>'P18'!M19</f>
        <v>0</v>
      </c>
      <c r="N19" s="43"/>
      <c r="O19" s="44"/>
      <c r="P19" s="166">
        <f>'P18'!P19</f>
        <v>0</v>
      </c>
      <c r="Q19" s="166">
        <f>'P18'!Q19</f>
        <v>0.3125</v>
      </c>
      <c r="R19" s="166">
        <f>'P18'!R19</f>
        <v>0.3125</v>
      </c>
      <c r="S19" s="166">
        <f>'P18'!S19</f>
        <v>0.3125</v>
      </c>
      <c r="T19" s="166">
        <f>'P18'!T19</f>
        <v>0.3125</v>
      </c>
      <c r="U19" s="166">
        <f>'P18'!U19</f>
        <v>0.3125</v>
      </c>
      <c r="V19" s="166">
        <f>'P18'!V19</f>
        <v>0</v>
      </c>
      <c r="W19" s="167"/>
      <c r="X19" s="43"/>
      <c r="Y19" s="46"/>
      <c r="Z19" s="37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'P18'!G20</f>
        <v>0</v>
      </c>
      <c r="H20" s="166">
        <f>'P18'!H20</f>
        <v>0.1875</v>
      </c>
      <c r="I20" s="166">
        <f>'P18'!I20</f>
        <v>0.1875</v>
      </c>
      <c r="J20" s="166">
        <f>'P18'!J20</f>
        <v>0.1875</v>
      </c>
      <c r="K20" s="166">
        <f>'P18'!K20</f>
        <v>0.1875</v>
      </c>
      <c r="L20" s="166">
        <f>'P18'!L20</f>
        <v>0.1875</v>
      </c>
      <c r="M20" s="166">
        <f>'P18'!M20</f>
        <v>0</v>
      </c>
      <c r="N20" s="48"/>
      <c r="O20" s="49"/>
      <c r="P20" s="166">
        <f>'P18'!P20</f>
        <v>0</v>
      </c>
      <c r="Q20" s="166">
        <f>'P18'!Q20</f>
        <v>0.1875</v>
      </c>
      <c r="R20" s="166">
        <f>'P18'!R20</f>
        <v>0.1875</v>
      </c>
      <c r="S20" s="166">
        <f>'P18'!S20</f>
        <v>0.1875</v>
      </c>
      <c r="T20" s="166">
        <f>'P18'!T20</f>
        <v>0.1875</v>
      </c>
      <c r="U20" s="166">
        <f>'P18'!U20</f>
        <v>0.1875</v>
      </c>
      <c r="V20" s="166">
        <f>'P18'!V20</f>
        <v>0</v>
      </c>
      <c r="W20" s="168"/>
      <c r="X20" s="48"/>
      <c r="Y20" s="51"/>
      <c r="Z20" s="37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4"/>
      <c r="AB22" s="4"/>
      <c r="AC22" s="4" t="s">
        <v>131</v>
      </c>
      <c r="AD22" s="4"/>
      <c r="AE22" s="4"/>
      <c r="AF22" s="4"/>
      <c r="AG22" s="4"/>
      <c r="AH22" s="4"/>
      <c r="AI22" s="4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43717</v>
      </c>
      <c r="H23" s="190">
        <f t="shared" ref="H23:M23" si="4">G23+1</f>
        <v>43718</v>
      </c>
      <c r="I23" s="190">
        <f t="shared" si="4"/>
        <v>43719</v>
      </c>
      <c r="J23" s="190">
        <f t="shared" si="4"/>
        <v>43720</v>
      </c>
      <c r="K23" s="190">
        <f t="shared" si="4"/>
        <v>43721</v>
      </c>
      <c r="L23" s="190">
        <f t="shared" si="4"/>
        <v>43722</v>
      </c>
      <c r="M23" s="190">
        <f t="shared" si="4"/>
        <v>43723</v>
      </c>
      <c r="N23" s="62"/>
      <c r="O23" s="190"/>
      <c r="P23" s="190">
        <f>M23+1</f>
        <v>43724</v>
      </c>
      <c r="Q23" s="190">
        <f t="shared" ref="Q23:V23" si="5">P23+1</f>
        <v>43725</v>
      </c>
      <c r="R23" s="190">
        <f t="shared" si="5"/>
        <v>43726</v>
      </c>
      <c r="S23" s="190">
        <f t="shared" si="5"/>
        <v>43727</v>
      </c>
      <c r="T23" s="190">
        <f t="shared" si="5"/>
        <v>43728</v>
      </c>
      <c r="U23" s="190">
        <f t="shared" si="5"/>
        <v>43729</v>
      </c>
      <c r="V23" s="190">
        <f t="shared" si="5"/>
        <v>43730</v>
      </c>
      <c r="W23" s="62"/>
      <c r="X23" s="62"/>
      <c r="Y23" s="63"/>
      <c r="Z23" s="37"/>
      <c r="AA23" s="4"/>
      <c r="AB23" s="4"/>
      <c r="AC23" s="463" t="s">
        <v>62</v>
      </c>
      <c r="AD23" s="463"/>
      <c r="AE23" s="4"/>
      <c r="AF23" s="4"/>
      <c r="AG23" s="4"/>
      <c r="AH23" s="4"/>
      <c r="AI23" s="4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4"/>
      <c r="AB24" s="4"/>
      <c r="AC24" s="8" t="s">
        <v>58</v>
      </c>
      <c r="AD24" s="8" t="s">
        <v>59</v>
      </c>
      <c r="AE24" s="4"/>
      <c r="AF24" s="4"/>
      <c r="AG24" s="4"/>
      <c r="AH24" s="4"/>
      <c r="AI24" s="4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4"/>
      <c r="AB25" s="4"/>
      <c r="AC25" s="38">
        <f>'P18'!AD25</f>
        <v>0.16666666666666674</v>
      </c>
      <c r="AD25" s="38">
        <f>MOD(ROUND(96*(AC25+Y49-Y43),0)/96,Instructions!C14)</f>
        <v>0.16666666666666666</v>
      </c>
      <c r="AE25" s="4" t="s">
        <v>180</v>
      </c>
      <c r="AF25" s="4"/>
      <c r="AG25" s="4"/>
      <c r="AH25" s="4"/>
      <c r="AI25" s="4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4"/>
      <c r="AB26" s="4"/>
      <c r="AC26" s="38">
        <f>'P18'!AD26</f>
        <v>0.66666666666666663</v>
      </c>
      <c r="AD26" s="38">
        <f>MOD(ROUND(96*(AC26+Y49-Y43),0)/96,20/24)</f>
        <v>0.66666666666666663</v>
      </c>
      <c r="AE26" s="4" t="s">
        <v>179</v>
      </c>
      <c r="AF26" s="4"/>
      <c r="AG26" s="4"/>
      <c r="AH26" s="4"/>
      <c r="AI26" s="4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4"/>
      <c r="AB28" s="90"/>
      <c r="AC28" s="90"/>
      <c r="AD28" s="91"/>
      <c r="AE28" s="91"/>
      <c r="AF28" s="91"/>
      <c r="AG28" s="91"/>
      <c r="AH28" s="4"/>
      <c r="AI28" s="4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4"/>
      <c r="AB29" s="90"/>
      <c r="AC29" s="90"/>
      <c r="AD29" s="91"/>
      <c r="AE29" s="91"/>
      <c r="AF29" s="91"/>
      <c r="AG29" s="91"/>
      <c r="AH29" s="4"/>
      <c r="AI29" s="4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4"/>
      <c r="AB30" s="90"/>
      <c r="AC30" s="90"/>
      <c r="AD30" s="91"/>
      <c r="AE30" s="91"/>
      <c r="AF30" s="91"/>
      <c r="AG30" s="91"/>
      <c r="AH30" s="4"/>
      <c r="AI30" s="4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4"/>
      <c r="AB31" s="90"/>
      <c r="AC31" s="90"/>
      <c r="AD31" s="91"/>
      <c r="AE31" s="91"/>
      <c r="AF31" s="91"/>
      <c r="AG31" s="91"/>
      <c r="AH31" s="4"/>
      <c r="AI31" s="4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4" t="s">
        <v>135</v>
      </c>
      <c r="AB32" s="4"/>
      <c r="AC32" s="4"/>
      <c r="AD32" s="4"/>
      <c r="AE32" s="4"/>
      <c r="AF32" s="4"/>
      <c r="AG32" s="4"/>
      <c r="AH32" s="4"/>
      <c r="AI32" s="4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4" t="s">
        <v>136</v>
      </c>
      <c r="AB33" s="38">
        <f>T54</f>
        <v>0</v>
      </c>
      <c r="AC33" s="4"/>
      <c r="AD33" s="4"/>
      <c r="AE33" s="4"/>
      <c r="AF33" s="4"/>
      <c r="AG33" s="4"/>
      <c r="AH33" s="4"/>
      <c r="AI33" s="4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4" t="s">
        <v>137</v>
      </c>
      <c r="AB34" s="38">
        <f>T52</f>
        <v>14.75</v>
      </c>
      <c r="AC34" s="4"/>
      <c r="AD34" s="4"/>
      <c r="AE34" s="4"/>
      <c r="AF34" s="4"/>
      <c r="AG34" s="4"/>
      <c r="AH34" s="4"/>
      <c r="AI34" s="4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4" t="s">
        <v>19</v>
      </c>
      <c r="AB35" s="38">
        <f>T53</f>
        <v>3.1666666666666656</v>
      </c>
      <c r="AC35" s="116" t="s">
        <v>134</v>
      </c>
      <c r="AD35" s="4"/>
      <c r="AE35" s="4"/>
      <c r="AF35" s="4"/>
      <c r="AG35" s="4"/>
      <c r="AH35" s="4"/>
      <c r="AI35" s="4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4" t="s">
        <v>138</v>
      </c>
      <c r="AB36" s="38">
        <f>T58</f>
        <v>0</v>
      </c>
      <c r="AC36" s="38">
        <f>'P18'!AC38</f>
        <v>0</v>
      </c>
      <c r="AD36" s="4" t="s">
        <v>77</v>
      </c>
      <c r="AE36" s="4"/>
      <c r="AF36" s="4"/>
      <c r="AG36" s="4"/>
      <c r="AH36" s="4"/>
      <c r="AI36" s="4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4" t="s">
        <v>139</v>
      </c>
      <c r="AB37" s="38">
        <f>T55</f>
        <v>0</v>
      </c>
      <c r="AC37" s="38">
        <f>AC36+Y43</f>
        <v>0</v>
      </c>
      <c r="AD37" s="4" t="s">
        <v>78</v>
      </c>
      <c r="AE37" s="4"/>
      <c r="AF37" s="4"/>
      <c r="AG37" s="4"/>
      <c r="AH37" s="4"/>
      <c r="AI37" s="4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4" t="s">
        <v>140</v>
      </c>
      <c r="AB38" s="38">
        <f t="shared" ref="AB38:AB39" si="14">T56</f>
        <v>0</v>
      </c>
      <c r="AC38" s="38">
        <f>MOD(ROUND(96*AC37,0)/96,80/24)</f>
        <v>0</v>
      </c>
      <c r="AD38" s="4" t="s">
        <v>79</v>
      </c>
      <c r="AE38" s="4"/>
      <c r="AF38" s="4"/>
      <c r="AG38" s="4"/>
      <c r="AH38" s="4"/>
      <c r="AI38" s="4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4" t="s">
        <v>141</v>
      </c>
      <c r="AB39" s="38">
        <f t="shared" si="14"/>
        <v>0</v>
      </c>
      <c r="AC39" s="4">
        <f>IF(Instructions!A14=0,IF((AC38&lt;AC37),0,1),1)</f>
        <v>1</v>
      </c>
      <c r="AD39" s="4" t="s">
        <v>80</v>
      </c>
      <c r="AE39" s="4"/>
      <c r="AF39" s="4"/>
      <c r="AG39" s="4"/>
      <c r="AH39" s="4"/>
      <c r="AI39" s="4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4"/>
      <c r="AB47" s="142" t="s">
        <v>132</v>
      </c>
      <c r="AC47" s="4"/>
      <c r="AD47" s="4"/>
      <c r="AE47" s="4"/>
      <c r="AF47" s="4"/>
      <c r="AG47" s="4"/>
      <c r="AH47" s="4"/>
      <c r="AI47" s="4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4"/>
      <c r="AB49" s="142" t="s">
        <v>197</v>
      </c>
      <c r="AC49" s="4"/>
      <c r="AD49" s="4"/>
      <c r="AE49" s="4"/>
      <c r="AF49" s="4"/>
      <c r="AG49" s="4"/>
      <c r="AH49" s="4"/>
      <c r="AI49" s="4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'P18'!T52</f>
        <v>14.5</v>
      </c>
      <c r="Q52" s="446"/>
      <c r="R52" s="153">
        <f>+Y55*AC39</f>
        <v>0.25</v>
      </c>
      <c r="S52" s="153">
        <f>Y34+Y52</f>
        <v>0</v>
      </c>
      <c r="T52" s="445">
        <f>P52+R52-S52</f>
        <v>14.75</v>
      </c>
      <c r="U52" s="457"/>
      <c r="V52" s="24"/>
      <c r="W52" s="154" t="s">
        <v>117</v>
      </c>
      <c r="X52" s="56"/>
      <c r="Y52" s="155">
        <v>0</v>
      </c>
      <c r="Z52" s="24"/>
      <c r="AA52" s="4"/>
      <c r="AB52" s="156" t="s">
        <v>127</v>
      </c>
      <c r="AC52" s="4"/>
      <c r="AD52" s="4"/>
      <c r="AE52" s="4"/>
      <c r="AF52" s="4"/>
      <c r="AG52" s="4"/>
      <c r="AH52" s="4"/>
      <c r="AI52" s="4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'P18'!T53</f>
        <v>2.9999999999999991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3.1666666666666656</v>
      </c>
      <c r="U53" s="458"/>
      <c r="V53" s="24"/>
      <c r="W53" s="56"/>
      <c r="X53" s="56"/>
      <c r="Y53" s="151"/>
      <c r="Z53" s="2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MIN(Instructions!$C$7,'P18'!T54)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4"/>
      <c r="AB54" s="5"/>
      <c r="AC54" s="4"/>
      <c r="AD54" s="4"/>
      <c r="AE54" s="4"/>
      <c r="AF54" s="4"/>
      <c r="AG54" s="4"/>
      <c r="AH54" s="4"/>
      <c r="AI54" s="4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'P18'!T55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IF(Instructions!A14=0,'P18'!Y55,FLOOR((ROUND(96*(AC25+Y49-Y43),0)/96)/Instructions!C14,1)/24)</f>
        <v>0.25</v>
      </c>
      <c r="Z55" s="2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'P18'!T56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IF(Instructions!A14=0,'P18'!Y56,FLOOR((ROUND(96*(AC26+Y49-Y43),0)/96)/20,1/24))</f>
        <v>0.16666666666666666</v>
      </c>
      <c r="Z56" s="2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'P18'!T57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'P18'!T58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4"/>
      <c r="AB59" s="4"/>
      <c r="AC59" s="4" t="s">
        <v>115</v>
      </c>
      <c r="AD59" s="4"/>
      <c r="AE59" s="4"/>
      <c r="AF59" s="4"/>
      <c r="AG59" s="4"/>
      <c r="AH59" s="4"/>
      <c r="AI59" s="4"/>
    </row>
    <row r="60" spans="1:35" x14ac:dyDescent="0.2">
      <c r="A60" s="24"/>
      <c r="B60" s="164" t="str">
        <f>'P18'!B60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4"/>
      <c r="AB60" s="4"/>
      <c r="AC60" s="4" t="s">
        <v>116</v>
      </c>
      <c r="AD60" s="4"/>
      <c r="AE60" s="4"/>
      <c r="AF60" s="4"/>
      <c r="AG60" s="4"/>
      <c r="AH60" s="4"/>
      <c r="AI60" s="4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thickBot="1" x14ac:dyDescent="0.25">
      <c r="A62" s="24"/>
      <c r="B62" s="37" t="str">
        <f>'P18'!B62</f>
        <v>____________________________</v>
      </c>
      <c r="C62" s="24"/>
      <c r="D62" s="24"/>
      <c r="E62" s="24"/>
      <c r="F62" s="24"/>
      <c r="G62" s="24"/>
      <c r="H62" s="160"/>
      <c r="I62" s="160" t="str">
        <f>'P18'!I62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4.25" customHeight="1" x14ac:dyDescent="0.2">
      <c r="A63" s="24"/>
      <c r="B63" s="47" t="str">
        <f>'P18'!B63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'P18'!I63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79" priority="13" stopIfTrue="1" operator="equal">
      <formula>TODAY()</formula>
    </cfRule>
  </conditionalFormatting>
  <conditionalFormatting sqref="O23:V24 G23:M24">
    <cfRule type="cellIs" dxfId="78" priority="12" stopIfTrue="1" operator="equal">
      <formula>TODAY()</formula>
    </cfRule>
  </conditionalFormatting>
  <conditionalFormatting sqref="G12:M13 P12:V13">
    <cfRule type="cellIs" dxfId="77" priority="11" stopIfTrue="1" operator="equal">
      <formula>0</formula>
    </cfRule>
  </conditionalFormatting>
  <conditionalFormatting sqref="G47:N47 P47:W47 Y47 Y45 Y33:Y43 Y31 Y24:Y29">
    <cfRule type="cellIs" dxfId="76" priority="10" stopIfTrue="1" operator="equal">
      <formula>0</formula>
    </cfRule>
  </conditionalFormatting>
  <conditionalFormatting sqref="T54:U54">
    <cfRule type="cellIs" dxfId="75" priority="9" stopIfTrue="1" operator="greaterThan">
      <formula>1</formula>
    </cfRule>
  </conditionalFormatting>
  <conditionalFormatting sqref="G18:M20 P18:V20">
    <cfRule type="cellIs" dxfId="74" priority="8" operator="equal">
      <formula>0</formula>
    </cfRule>
  </conditionalFormatting>
  <conditionalFormatting sqref="G49:M49 P49:V49">
    <cfRule type="expression" dxfId="73" priority="5">
      <formula>G49&lt;&gt;G18</formula>
    </cfRule>
  </conditionalFormatting>
  <conditionalFormatting sqref="P49:V49">
    <cfRule type="expression" dxfId="72" priority="6">
      <formula>P49&lt;&gt;P18</formula>
    </cfRule>
  </conditionalFormatting>
  <conditionalFormatting sqref="W33:W43 G33:G36 N33:N43 G45:N45 P45:W45 P25:V25 G49:N49 P49:W49 N24:N29 W24:W29 G31:N31 P31:W31">
    <cfRule type="cellIs" dxfId="71" priority="7" operator="equal">
      <formula>0</formula>
    </cfRule>
  </conditionalFormatting>
  <conditionalFormatting sqref="G25:M25">
    <cfRule type="cellIs" dxfId="7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BC9800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3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4"/>
      <c r="C2" s="4"/>
      <c r="D2" s="4"/>
      <c r="E2" s="4"/>
      <c r="F2" s="4"/>
      <c r="G2" s="6" t="str">
        <f t="shared" ref="G2:M3" si="0">G22</f>
        <v>Sun</v>
      </c>
      <c r="H2" s="6" t="str">
        <f t="shared" si="0"/>
        <v>Mon</v>
      </c>
      <c r="I2" s="6" t="str">
        <f t="shared" si="0"/>
        <v>Tue</v>
      </c>
      <c r="J2" s="6" t="str">
        <f t="shared" si="0"/>
        <v>Wed</v>
      </c>
      <c r="K2" s="6" t="str">
        <f t="shared" si="0"/>
        <v>Thu</v>
      </c>
      <c r="L2" s="6" t="str">
        <f t="shared" si="0"/>
        <v>Fri</v>
      </c>
      <c r="M2" s="6" t="str">
        <f t="shared" si="0"/>
        <v>Sat</v>
      </c>
      <c r="N2" s="6"/>
      <c r="O2" s="6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4"/>
      <c r="C3" s="4"/>
      <c r="D3" s="4"/>
      <c r="E3" s="4"/>
      <c r="F3" s="4"/>
      <c r="G3" s="7">
        <f t="shared" si="0"/>
        <v>43731</v>
      </c>
      <c r="H3" s="7">
        <f t="shared" si="0"/>
        <v>43732</v>
      </c>
      <c r="I3" s="7">
        <f t="shared" si="0"/>
        <v>43733</v>
      </c>
      <c r="J3" s="7">
        <f t="shared" si="0"/>
        <v>43734</v>
      </c>
      <c r="K3" s="7">
        <f t="shared" si="0"/>
        <v>43735</v>
      </c>
      <c r="L3" s="7">
        <f t="shared" si="0"/>
        <v>43736</v>
      </c>
      <c r="M3" s="7">
        <f t="shared" si="0"/>
        <v>43737</v>
      </c>
      <c r="N3" s="7"/>
      <c r="O3" s="7"/>
      <c r="P3" s="262">
        <f t="shared" si="1"/>
        <v>43738</v>
      </c>
      <c r="Q3" s="262">
        <f t="shared" si="1"/>
        <v>43739</v>
      </c>
      <c r="R3" s="262">
        <f t="shared" si="1"/>
        <v>43740</v>
      </c>
      <c r="S3" s="262">
        <f t="shared" si="1"/>
        <v>43741</v>
      </c>
      <c r="T3" s="262">
        <f t="shared" si="1"/>
        <v>43742</v>
      </c>
      <c r="U3" s="262">
        <f t="shared" si="1"/>
        <v>43743</v>
      </c>
      <c r="V3" s="262">
        <f t="shared" si="1"/>
        <v>43744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4"/>
      <c r="C4" s="8"/>
      <c r="D4" s="8"/>
      <c r="E4" s="8" t="s">
        <v>21</v>
      </c>
      <c r="F4" s="4"/>
      <c r="G4" s="9"/>
      <c r="H4" s="10"/>
      <c r="I4" s="10"/>
      <c r="J4" s="10"/>
      <c r="K4" s="10"/>
      <c r="L4" s="10"/>
      <c r="M4" s="9"/>
      <c r="N4" s="9"/>
      <c r="O4" s="9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4"/>
      <c r="C5" s="8"/>
      <c r="D5" s="8"/>
      <c r="E5" s="8" t="s">
        <v>22</v>
      </c>
      <c r="F5" s="4"/>
      <c r="G5" s="9"/>
      <c r="H5" s="10"/>
      <c r="I5" s="10"/>
      <c r="J5" s="10"/>
      <c r="K5" s="10"/>
      <c r="L5" s="10"/>
      <c r="M5" s="9"/>
      <c r="N5" s="9"/>
      <c r="O5" s="9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4"/>
      <c r="C6" s="8"/>
      <c r="D6" s="8"/>
      <c r="E6" s="8" t="s">
        <v>21</v>
      </c>
      <c r="F6" s="4"/>
      <c r="G6" s="9"/>
      <c r="H6" s="10"/>
      <c r="I6" s="10"/>
      <c r="J6" s="10"/>
      <c r="K6" s="10"/>
      <c r="L6" s="10"/>
      <c r="M6" s="9"/>
      <c r="N6" s="9"/>
      <c r="O6" s="9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4"/>
      <c r="C7" s="8"/>
      <c r="D7" s="8"/>
      <c r="E7" s="8" t="s">
        <v>22</v>
      </c>
      <c r="F7" s="4"/>
      <c r="G7" s="9"/>
      <c r="H7" s="10"/>
      <c r="I7" s="10"/>
      <c r="J7" s="10"/>
      <c r="K7" s="10"/>
      <c r="L7" s="10"/>
      <c r="M7" s="9"/>
      <c r="N7" s="9"/>
      <c r="O7" s="9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4"/>
      <c r="C8" s="8"/>
      <c r="D8" s="8"/>
      <c r="E8" s="8" t="s">
        <v>21</v>
      </c>
      <c r="F8" s="4"/>
      <c r="G8" s="9"/>
      <c r="H8" s="10"/>
      <c r="I8" s="10"/>
      <c r="J8" s="10"/>
      <c r="K8" s="10"/>
      <c r="L8" s="10"/>
      <c r="M8" s="9"/>
      <c r="N8" s="9"/>
      <c r="O8" s="9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4"/>
      <c r="C9" s="8"/>
      <c r="D9" s="8"/>
      <c r="E9" s="8" t="s">
        <v>22</v>
      </c>
      <c r="F9" s="4"/>
      <c r="G9" s="9"/>
      <c r="H9" s="10"/>
      <c r="I9" s="10"/>
      <c r="J9" s="10"/>
      <c r="K9" s="10"/>
      <c r="L9" s="10"/>
      <c r="M9" s="9"/>
      <c r="N9" s="9"/>
      <c r="O9" s="9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4"/>
      <c r="C10" s="8"/>
      <c r="D10" s="8"/>
      <c r="E10" s="8" t="s">
        <v>21</v>
      </c>
      <c r="F10" s="4"/>
      <c r="G10" s="9"/>
      <c r="H10" s="10"/>
      <c r="I10" s="10"/>
      <c r="J10" s="10"/>
      <c r="K10" s="10"/>
      <c r="L10" s="10"/>
      <c r="M10" s="9"/>
      <c r="N10" s="9"/>
      <c r="O10" s="9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4"/>
      <c r="C11" s="8"/>
      <c r="D11" s="8"/>
      <c r="E11" s="8" t="s">
        <v>22</v>
      </c>
      <c r="F11" s="4"/>
      <c r="G11" s="11"/>
      <c r="H11" s="12"/>
      <c r="I11" s="12"/>
      <c r="J11" s="12"/>
      <c r="K11" s="12"/>
      <c r="L11" s="12"/>
      <c r="M11" s="11"/>
      <c r="N11" s="11"/>
      <c r="O11" s="11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4"/>
      <c r="C12" s="8"/>
      <c r="D12" s="8"/>
      <c r="E12" s="8" t="s">
        <v>122</v>
      </c>
      <c r="F12" s="13"/>
      <c r="G12" s="14">
        <f t="shared" ref="G12:M12" si="2">ROUND(24*4*(G5-G4+G7-G6+G9-G8+G11-G10),0)*0.25/24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6"/>
      <c r="O12" s="4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4"/>
      <c r="C13" s="8"/>
      <c r="D13" s="8"/>
      <c r="E13" s="4"/>
      <c r="F13" s="20"/>
      <c r="G13" s="21"/>
      <c r="H13" s="21"/>
      <c r="I13" s="21"/>
      <c r="J13" s="21"/>
      <c r="K13" s="21"/>
      <c r="L13" s="21"/>
      <c r="M13" s="21"/>
      <c r="N13" s="22"/>
      <c r="O13" s="4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'P19'!R15+1</f>
        <v>20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'P19'!L16</f>
        <v>2023</v>
      </c>
      <c r="M16" s="31"/>
      <c r="N16" s="32"/>
      <c r="O16" s="24"/>
      <c r="P16" s="179" t="s">
        <v>16</v>
      </c>
      <c r="Q16" s="34">
        <f>'P19'!Q16+14</f>
        <v>43731</v>
      </c>
      <c r="R16" s="180" t="s">
        <v>17</v>
      </c>
      <c r="S16" s="34">
        <f>Q16+13</f>
        <v>43744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'P19'!G18</f>
        <v>0</v>
      </c>
      <c r="H18" s="166">
        <f>'P19'!H18</f>
        <v>0.33333333333333331</v>
      </c>
      <c r="I18" s="166">
        <f>'P19'!I18</f>
        <v>0.33333333333333331</v>
      </c>
      <c r="J18" s="166">
        <f>'P19'!J18</f>
        <v>0.33333333333333331</v>
      </c>
      <c r="K18" s="166">
        <f>'P19'!K18</f>
        <v>0.33333333333333331</v>
      </c>
      <c r="L18" s="166">
        <f>'P19'!L18</f>
        <v>0.33333333333333331</v>
      </c>
      <c r="M18" s="166">
        <f>'P19'!M18</f>
        <v>0</v>
      </c>
      <c r="N18" s="41">
        <f>SUM(G18:M18)</f>
        <v>1.6666666666666665</v>
      </c>
      <c r="O18" s="36"/>
      <c r="P18" s="166">
        <f>'P19'!P18</f>
        <v>0</v>
      </c>
      <c r="Q18" s="166">
        <f>'P19'!Q18</f>
        <v>0.33333333333333331</v>
      </c>
      <c r="R18" s="166">
        <f>'P19'!R18</f>
        <v>0.33333333333333331</v>
      </c>
      <c r="S18" s="166">
        <f>'P19'!S18</f>
        <v>0.33333333333333331</v>
      </c>
      <c r="T18" s="166">
        <f>'P19'!T18</f>
        <v>0.33333333333333331</v>
      </c>
      <c r="U18" s="166">
        <f>'P19'!U18</f>
        <v>0.33333333333333331</v>
      </c>
      <c r="V18" s="166">
        <f>'P19'!V18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'P19'!G19</f>
        <v>0</v>
      </c>
      <c r="H19" s="166">
        <f>'P19'!H19</f>
        <v>0.3125</v>
      </c>
      <c r="I19" s="166">
        <f>'P19'!I19</f>
        <v>0.3125</v>
      </c>
      <c r="J19" s="166">
        <f>'P19'!J19</f>
        <v>0.3125</v>
      </c>
      <c r="K19" s="166">
        <f>'P19'!K19</f>
        <v>0.3125</v>
      </c>
      <c r="L19" s="166">
        <f>'P19'!L19</f>
        <v>0.3125</v>
      </c>
      <c r="M19" s="166">
        <f>'P19'!M19</f>
        <v>0</v>
      </c>
      <c r="N19" s="43"/>
      <c r="O19" s="44"/>
      <c r="P19" s="166">
        <f>'P19'!P19</f>
        <v>0</v>
      </c>
      <c r="Q19" s="166">
        <f>'P19'!Q19</f>
        <v>0.3125</v>
      </c>
      <c r="R19" s="166">
        <f>'P19'!R19</f>
        <v>0.3125</v>
      </c>
      <c r="S19" s="166">
        <f>'P19'!S19</f>
        <v>0.3125</v>
      </c>
      <c r="T19" s="166">
        <f>'P19'!T19</f>
        <v>0.3125</v>
      </c>
      <c r="U19" s="166">
        <f>'P19'!U19</f>
        <v>0.3125</v>
      </c>
      <c r="V19" s="166">
        <f>'P19'!V19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'P19'!G20</f>
        <v>0</v>
      </c>
      <c r="H20" s="166">
        <f>'P19'!H20</f>
        <v>0.1875</v>
      </c>
      <c r="I20" s="166">
        <f>'P19'!I20</f>
        <v>0.1875</v>
      </c>
      <c r="J20" s="166">
        <f>'P19'!J20</f>
        <v>0.1875</v>
      </c>
      <c r="K20" s="166">
        <f>'P19'!K20</f>
        <v>0.1875</v>
      </c>
      <c r="L20" s="166">
        <f>'P19'!L20</f>
        <v>0.1875</v>
      </c>
      <c r="M20" s="166">
        <f>'P19'!M20</f>
        <v>0</v>
      </c>
      <c r="N20" s="48"/>
      <c r="O20" s="49"/>
      <c r="P20" s="166">
        <f>'P19'!P20</f>
        <v>0</v>
      </c>
      <c r="Q20" s="166">
        <f>'P19'!Q20</f>
        <v>0.1875</v>
      </c>
      <c r="R20" s="166">
        <f>'P19'!R20</f>
        <v>0.1875</v>
      </c>
      <c r="S20" s="166">
        <f>'P19'!S20</f>
        <v>0.1875</v>
      </c>
      <c r="T20" s="166">
        <f>'P19'!T20</f>
        <v>0.1875</v>
      </c>
      <c r="U20" s="166">
        <f>'P19'!U20</f>
        <v>0.1875</v>
      </c>
      <c r="V20" s="166">
        <f>'P19'!V20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43731</v>
      </c>
      <c r="H23" s="190">
        <f t="shared" ref="H23:M23" si="4">G23+1</f>
        <v>43732</v>
      </c>
      <c r="I23" s="190">
        <f t="shared" si="4"/>
        <v>43733</v>
      </c>
      <c r="J23" s="190">
        <f t="shared" si="4"/>
        <v>43734</v>
      </c>
      <c r="K23" s="190">
        <f t="shared" si="4"/>
        <v>43735</v>
      </c>
      <c r="L23" s="190">
        <f t="shared" si="4"/>
        <v>43736</v>
      </c>
      <c r="M23" s="190">
        <f t="shared" si="4"/>
        <v>43737</v>
      </c>
      <c r="N23" s="62"/>
      <c r="O23" s="190"/>
      <c r="P23" s="190">
        <f>M23+1</f>
        <v>43738</v>
      </c>
      <c r="Q23" s="190">
        <f t="shared" ref="Q23:V23" si="5">P23+1</f>
        <v>43739</v>
      </c>
      <c r="R23" s="190">
        <f t="shared" si="5"/>
        <v>43740</v>
      </c>
      <c r="S23" s="190">
        <f t="shared" si="5"/>
        <v>43741</v>
      </c>
      <c r="T23" s="190">
        <f t="shared" si="5"/>
        <v>43742</v>
      </c>
      <c r="U23" s="190">
        <f t="shared" si="5"/>
        <v>43743</v>
      </c>
      <c r="V23" s="190">
        <f t="shared" si="5"/>
        <v>43744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'P19'!AD25</f>
        <v>0.16666666666666666</v>
      </c>
      <c r="AD25" s="277">
        <f>MOD(ROUND(96*(AC25+Y49-Y43),0)/96,Instructions!C14)</f>
        <v>0.16666666666666666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'P19'!AD26</f>
        <v>0.66666666666666663</v>
      </c>
      <c r="AD26" s="277">
        <f>MOD(ROUND(96*(AC26+Y49-Y43),0)/96,20/24)</f>
        <v>0.66666666666666663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15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3.3333333333333321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'P19'!AC38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'P19'!T52</f>
        <v>14.75</v>
      </c>
      <c r="Q52" s="446"/>
      <c r="R52" s="153">
        <f>+Y55*AC39</f>
        <v>0.25</v>
      </c>
      <c r="S52" s="153">
        <f>Y34+Y52</f>
        <v>0</v>
      </c>
      <c r="T52" s="445">
        <f>P52+R52-S52</f>
        <v>15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'P19'!T53</f>
        <v>3.1666666666666656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3.3333333333333321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MIN(Instructions!$C$7,'P19'!T54)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'P19'!T55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IF(Instructions!A14=0,'P19'!Y55,FLOOR((ROUND(96*(AC25+Y49-Y43),0)/96)/Instructions!C14,1)/24)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'P19'!T56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IF(Instructions!A14=0,'P19'!Y56,FLOOR((ROUND(96*(AC26+Y49-Y43),0)/96)/20,1/24))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'P19'!T57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'P19'!T58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'P19'!B60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'P19'!B62</f>
        <v>____________________________</v>
      </c>
      <c r="C62" s="24"/>
      <c r="D62" s="24"/>
      <c r="E62" s="24"/>
      <c r="F62" s="24"/>
      <c r="G62" s="24"/>
      <c r="H62" s="160"/>
      <c r="I62" s="160" t="str">
        <f>'P19'!I62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'P19'!B63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'P19'!I63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69" priority="13" stopIfTrue="1" operator="equal">
      <formula>TODAY()</formula>
    </cfRule>
  </conditionalFormatting>
  <conditionalFormatting sqref="O23:V24 G23:M24">
    <cfRule type="cellIs" dxfId="68" priority="12" stopIfTrue="1" operator="equal">
      <formula>TODAY()</formula>
    </cfRule>
  </conditionalFormatting>
  <conditionalFormatting sqref="G12:M13 P12:V13">
    <cfRule type="cellIs" dxfId="67" priority="11" stopIfTrue="1" operator="equal">
      <formula>0</formula>
    </cfRule>
  </conditionalFormatting>
  <conditionalFormatting sqref="G47:N47 P47:W47 Y47 Y45 Y33:Y43 Y31 Y24:Y29">
    <cfRule type="cellIs" dxfId="66" priority="10" stopIfTrue="1" operator="equal">
      <formula>0</formula>
    </cfRule>
  </conditionalFormatting>
  <conditionalFormatting sqref="T54:U54">
    <cfRule type="cellIs" dxfId="65" priority="9" stopIfTrue="1" operator="greaterThan">
      <formula>1</formula>
    </cfRule>
  </conditionalFormatting>
  <conditionalFormatting sqref="G18:M20 P18:V20">
    <cfRule type="cellIs" dxfId="64" priority="8" operator="equal">
      <formula>0</formula>
    </cfRule>
  </conditionalFormatting>
  <conditionalFormatting sqref="G49:M49 P49:V49">
    <cfRule type="expression" dxfId="63" priority="5">
      <formula>G49&lt;&gt;G18</formula>
    </cfRule>
  </conditionalFormatting>
  <conditionalFormatting sqref="P49:V49">
    <cfRule type="expression" dxfId="62" priority="6">
      <formula>P49&lt;&gt;P18</formula>
    </cfRule>
  </conditionalFormatting>
  <conditionalFormatting sqref="W33:W43 G33:G36 N33:N43 G45:N45 P45:W45 P25:V25 G49:N49 P49:W49 N24:N29 W24:W29 G31:N31 P31:W31">
    <cfRule type="cellIs" dxfId="61" priority="7" operator="equal">
      <formula>0</formula>
    </cfRule>
  </conditionalFormatting>
  <conditionalFormatting sqref="G25:M25">
    <cfRule type="cellIs" dxfId="6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43745</v>
      </c>
      <c r="H3" s="262">
        <f t="shared" si="0"/>
        <v>43746</v>
      </c>
      <c r="I3" s="262">
        <f t="shared" si="0"/>
        <v>43747</v>
      </c>
      <c r="J3" s="262">
        <f t="shared" si="0"/>
        <v>43748</v>
      </c>
      <c r="K3" s="262">
        <f t="shared" si="0"/>
        <v>43749</v>
      </c>
      <c r="L3" s="262">
        <f t="shared" si="0"/>
        <v>43750</v>
      </c>
      <c r="M3" s="262">
        <f t="shared" si="0"/>
        <v>43751</v>
      </c>
      <c r="N3" s="262"/>
      <c r="O3" s="262"/>
      <c r="P3" s="262">
        <f t="shared" si="1"/>
        <v>43752</v>
      </c>
      <c r="Q3" s="262">
        <f t="shared" si="1"/>
        <v>43753</v>
      </c>
      <c r="R3" s="262">
        <f t="shared" si="1"/>
        <v>43754</v>
      </c>
      <c r="S3" s="262">
        <f t="shared" si="1"/>
        <v>43755</v>
      </c>
      <c r="T3" s="262">
        <f t="shared" si="1"/>
        <v>43756</v>
      </c>
      <c r="U3" s="262">
        <f t="shared" si="1"/>
        <v>43757</v>
      </c>
      <c r="V3" s="262">
        <f t="shared" si="1"/>
        <v>43758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'P20'!R15+1</f>
        <v>21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'P20'!L16</f>
        <v>2023</v>
      </c>
      <c r="M16" s="31"/>
      <c r="N16" s="32"/>
      <c r="O16" s="24"/>
      <c r="P16" s="179" t="s">
        <v>16</v>
      </c>
      <c r="Q16" s="34">
        <f>'P20'!Q16+14</f>
        <v>43745</v>
      </c>
      <c r="R16" s="180" t="s">
        <v>17</v>
      </c>
      <c r="S16" s="34">
        <f>Q16+13</f>
        <v>43758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'P20'!G18</f>
        <v>0</v>
      </c>
      <c r="H18" s="166">
        <f>'P20'!H18</f>
        <v>0.33333333333333331</v>
      </c>
      <c r="I18" s="166">
        <f>'P20'!I18</f>
        <v>0.33333333333333331</v>
      </c>
      <c r="J18" s="166">
        <f>'P20'!J18</f>
        <v>0.33333333333333331</v>
      </c>
      <c r="K18" s="166">
        <f>'P20'!K18</f>
        <v>0.33333333333333331</v>
      </c>
      <c r="L18" s="166">
        <f>'P20'!L18</f>
        <v>0.33333333333333331</v>
      </c>
      <c r="M18" s="166">
        <f>'P20'!M18</f>
        <v>0</v>
      </c>
      <c r="N18" s="41">
        <f>SUM(G18:M18)</f>
        <v>1.6666666666666665</v>
      </c>
      <c r="O18" s="36"/>
      <c r="P18" s="166">
        <f>'P20'!P18</f>
        <v>0</v>
      </c>
      <c r="Q18" s="166">
        <f>'P20'!Q18</f>
        <v>0.33333333333333331</v>
      </c>
      <c r="R18" s="166">
        <f>'P20'!R18</f>
        <v>0.33333333333333331</v>
      </c>
      <c r="S18" s="166">
        <f>'P20'!S18</f>
        <v>0.33333333333333331</v>
      </c>
      <c r="T18" s="166">
        <f>'P20'!T18</f>
        <v>0.33333333333333331</v>
      </c>
      <c r="U18" s="166">
        <f>'P20'!U18</f>
        <v>0.33333333333333331</v>
      </c>
      <c r="V18" s="166">
        <f>'P20'!V18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'P20'!G19</f>
        <v>0</v>
      </c>
      <c r="H19" s="166">
        <f>'P20'!H19</f>
        <v>0.3125</v>
      </c>
      <c r="I19" s="166">
        <f>'P20'!I19</f>
        <v>0.3125</v>
      </c>
      <c r="J19" s="166">
        <f>'P20'!J19</f>
        <v>0.3125</v>
      </c>
      <c r="K19" s="166">
        <f>'P20'!K19</f>
        <v>0.3125</v>
      </c>
      <c r="L19" s="166">
        <f>'P20'!L19</f>
        <v>0.3125</v>
      </c>
      <c r="M19" s="166">
        <f>'P20'!M19</f>
        <v>0</v>
      </c>
      <c r="N19" s="43"/>
      <c r="O19" s="44"/>
      <c r="P19" s="166">
        <f>'P20'!P19</f>
        <v>0</v>
      </c>
      <c r="Q19" s="166">
        <f>'P20'!Q19</f>
        <v>0.3125</v>
      </c>
      <c r="R19" s="166">
        <f>'P20'!R19</f>
        <v>0.3125</v>
      </c>
      <c r="S19" s="166">
        <f>'P20'!S19</f>
        <v>0.3125</v>
      </c>
      <c r="T19" s="166">
        <f>'P20'!T19</f>
        <v>0.3125</v>
      </c>
      <c r="U19" s="166">
        <f>'P20'!U19</f>
        <v>0.3125</v>
      </c>
      <c r="V19" s="166">
        <f>'P20'!V19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'P20'!G20</f>
        <v>0</v>
      </c>
      <c r="H20" s="166">
        <f>'P20'!H20</f>
        <v>0.1875</v>
      </c>
      <c r="I20" s="166">
        <f>'P20'!I20</f>
        <v>0.1875</v>
      </c>
      <c r="J20" s="166">
        <f>'P20'!J20</f>
        <v>0.1875</v>
      </c>
      <c r="K20" s="166">
        <f>'P20'!K20</f>
        <v>0.1875</v>
      </c>
      <c r="L20" s="166">
        <f>'P20'!L20</f>
        <v>0.1875</v>
      </c>
      <c r="M20" s="166">
        <f>'P20'!M20</f>
        <v>0</v>
      </c>
      <c r="N20" s="48"/>
      <c r="O20" s="49"/>
      <c r="P20" s="166">
        <f>'P20'!P20</f>
        <v>0</v>
      </c>
      <c r="Q20" s="166">
        <f>'P20'!Q20</f>
        <v>0.1875</v>
      </c>
      <c r="R20" s="166">
        <f>'P20'!R20</f>
        <v>0.1875</v>
      </c>
      <c r="S20" s="166">
        <f>'P20'!S20</f>
        <v>0.1875</v>
      </c>
      <c r="T20" s="166">
        <f>'P20'!T20</f>
        <v>0.1875</v>
      </c>
      <c r="U20" s="166">
        <f>'P20'!U20</f>
        <v>0.1875</v>
      </c>
      <c r="V20" s="166">
        <f>'P20'!V20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43745</v>
      </c>
      <c r="H23" s="190">
        <f t="shared" ref="H23:M23" si="4">G23+1</f>
        <v>43746</v>
      </c>
      <c r="I23" s="190">
        <f t="shared" si="4"/>
        <v>43747</v>
      </c>
      <c r="J23" s="190">
        <f t="shared" si="4"/>
        <v>43748</v>
      </c>
      <c r="K23" s="190">
        <f t="shared" si="4"/>
        <v>43749</v>
      </c>
      <c r="L23" s="190">
        <f t="shared" si="4"/>
        <v>43750</v>
      </c>
      <c r="M23" s="190">
        <f t="shared" si="4"/>
        <v>43751</v>
      </c>
      <c r="N23" s="62"/>
      <c r="O23" s="190"/>
      <c r="P23" s="190">
        <f>M23+1</f>
        <v>43752</v>
      </c>
      <c r="Q23" s="190">
        <f t="shared" ref="Q23:V23" si="5">P23+1</f>
        <v>43753</v>
      </c>
      <c r="R23" s="190">
        <f t="shared" si="5"/>
        <v>43754</v>
      </c>
      <c r="S23" s="190">
        <f t="shared" si="5"/>
        <v>43755</v>
      </c>
      <c r="T23" s="190">
        <f t="shared" si="5"/>
        <v>43756</v>
      </c>
      <c r="U23" s="190">
        <f t="shared" si="5"/>
        <v>43757</v>
      </c>
      <c r="V23" s="190">
        <f t="shared" si="5"/>
        <v>43758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'P20'!AD25</f>
        <v>0.16666666666666666</v>
      </c>
      <c r="AD25" s="277">
        <f>MOD(ROUND(96*(AC25+Y49-Y43),0)/96,Instructions!C14)</f>
        <v>0.5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'P20'!AD26</f>
        <v>0.66666666666666663</v>
      </c>
      <c r="AD26" s="277">
        <f>MOD(ROUND(96*(AC26+Y49-Y43),0)/96,20/24)</f>
        <v>0.16666666666666663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15.25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3.4999999999999987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'P20'!AC38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>
        <v>0.33333333333333331</v>
      </c>
      <c r="I41" s="118"/>
      <c r="J41" s="118"/>
      <c r="K41" s="118"/>
      <c r="L41" s="118"/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0.33333333333333331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0.33333333333333331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0.33333333333333331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'P20'!T52</f>
        <v>15</v>
      </c>
      <c r="Q52" s="446"/>
      <c r="R52" s="153">
        <f>+Y55*AC39</f>
        <v>0.25</v>
      </c>
      <c r="S52" s="153">
        <f>Y34+Y52</f>
        <v>0</v>
      </c>
      <c r="T52" s="445">
        <f>P52+R52-S52</f>
        <v>15.25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'P20'!T53</f>
        <v>3.3333333333333321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3.4999999999999987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MIN(Instructions!$C$7,'P20'!T54)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'P20'!T55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IF(Instructions!A14=0,'P20'!Y55,FLOOR((ROUND(96*(AC25+Y49-Y43),0)/96)/Instructions!C14,1)/24)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'P20'!T56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IF(Instructions!A14=0,'P20'!Y56,FLOOR((ROUND(96*(AC26+Y49-Y43),0)/96)/20,1/24))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'P20'!T57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'P20'!T58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'P20'!B60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'P20'!B62</f>
        <v>____________________________</v>
      </c>
      <c r="C62" s="24"/>
      <c r="D62" s="24"/>
      <c r="E62" s="24"/>
      <c r="F62" s="24"/>
      <c r="G62" s="24"/>
      <c r="H62" s="160"/>
      <c r="I62" s="160" t="str">
        <f>'P20'!I62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'P20'!B63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'P20'!I63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59" priority="13" stopIfTrue="1" operator="equal">
      <formula>TODAY()</formula>
    </cfRule>
  </conditionalFormatting>
  <conditionalFormatting sqref="O23:V24 G23:M24">
    <cfRule type="cellIs" dxfId="58" priority="12" stopIfTrue="1" operator="equal">
      <formula>TODAY()</formula>
    </cfRule>
  </conditionalFormatting>
  <conditionalFormatting sqref="G12:M13 P12:V13">
    <cfRule type="cellIs" dxfId="57" priority="11" stopIfTrue="1" operator="equal">
      <formula>0</formula>
    </cfRule>
  </conditionalFormatting>
  <conditionalFormatting sqref="G47:N47 P47:W47 Y47 Y45 Y33:Y43 Y31 Y24:Y29">
    <cfRule type="cellIs" dxfId="56" priority="10" stopIfTrue="1" operator="equal">
      <formula>0</formula>
    </cfRule>
  </conditionalFormatting>
  <conditionalFormatting sqref="T54:U54">
    <cfRule type="cellIs" dxfId="55" priority="9" stopIfTrue="1" operator="greaterThan">
      <formula>1</formula>
    </cfRule>
  </conditionalFormatting>
  <conditionalFormatting sqref="G18:M20 P18:V20">
    <cfRule type="cellIs" dxfId="54" priority="8" operator="equal">
      <formula>0</formula>
    </cfRule>
  </conditionalFormatting>
  <conditionalFormatting sqref="G49:M49 P49:V49">
    <cfRule type="expression" dxfId="53" priority="5">
      <formula>G49&lt;&gt;G18</formula>
    </cfRule>
  </conditionalFormatting>
  <conditionalFormatting sqref="P49:V49">
    <cfRule type="expression" dxfId="52" priority="6">
      <formula>P49&lt;&gt;P18</formula>
    </cfRule>
  </conditionalFormatting>
  <conditionalFormatting sqref="W33:W43 G33:G36 N33:N43 G45:N45 P45:W45 P25:V25 G49:N49 P49:W49 N24:N29 W24:W29 G31:N31 P31:W31">
    <cfRule type="cellIs" dxfId="51" priority="7" operator="equal">
      <formula>0</formula>
    </cfRule>
  </conditionalFormatting>
  <conditionalFormatting sqref="G25:M25">
    <cfRule type="cellIs" dxfId="5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43759</v>
      </c>
      <c r="H3" s="262">
        <f t="shared" si="0"/>
        <v>43760</v>
      </c>
      <c r="I3" s="262">
        <f t="shared" si="0"/>
        <v>43761</v>
      </c>
      <c r="J3" s="262">
        <f t="shared" si="0"/>
        <v>43762</v>
      </c>
      <c r="K3" s="262">
        <f t="shared" si="0"/>
        <v>43763</v>
      </c>
      <c r="L3" s="262">
        <f t="shared" si="0"/>
        <v>43764</v>
      </c>
      <c r="M3" s="262">
        <f t="shared" si="0"/>
        <v>43765</v>
      </c>
      <c r="N3" s="262"/>
      <c r="O3" s="262"/>
      <c r="P3" s="262">
        <f t="shared" si="1"/>
        <v>43766</v>
      </c>
      <c r="Q3" s="262">
        <f t="shared" si="1"/>
        <v>43767</v>
      </c>
      <c r="R3" s="262">
        <f t="shared" si="1"/>
        <v>43768</v>
      </c>
      <c r="S3" s="262">
        <f t="shared" si="1"/>
        <v>43769</v>
      </c>
      <c r="T3" s="262">
        <f t="shared" si="1"/>
        <v>43770</v>
      </c>
      <c r="U3" s="262">
        <f t="shared" si="1"/>
        <v>43771</v>
      </c>
      <c r="V3" s="262">
        <f t="shared" si="1"/>
        <v>43772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'P21'!R15+1</f>
        <v>22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'P21'!L16</f>
        <v>2023</v>
      </c>
      <c r="M16" s="31"/>
      <c r="N16" s="32"/>
      <c r="O16" s="24"/>
      <c r="P16" s="179" t="s">
        <v>16</v>
      </c>
      <c r="Q16" s="34">
        <f>'P21'!Q16+14</f>
        <v>43759</v>
      </c>
      <c r="R16" s="180" t="s">
        <v>17</v>
      </c>
      <c r="S16" s="34">
        <f>Q16+13</f>
        <v>43772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'P21'!G18</f>
        <v>0</v>
      </c>
      <c r="H18" s="166">
        <f>'P21'!H18</f>
        <v>0.33333333333333331</v>
      </c>
      <c r="I18" s="166">
        <f>'P21'!I18</f>
        <v>0.33333333333333331</v>
      </c>
      <c r="J18" s="166">
        <f>'P21'!J18</f>
        <v>0.33333333333333331</v>
      </c>
      <c r="K18" s="166">
        <f>'P21'!K18</f>
        <v>0.33333333333333331</v>
      </c>
      <c r="L18" s="166">
        <f>'P21'!L18</f>
        <v>0.33333333333333331</v>
      </c>
      <c r="M18" s="166">
        <f>'P21'!M18</f>
        <v>0</v>
      </c>
      <c r="N18" s="41">
        <f>SUM(G18:M18)</f>
        <v>1.6666666666666665</v>
      </c>
      <c r="O18" s="36"/>
      <c r="P18" s="166">
        <f>'P21'!P18</f>
        <v>0</v>
      </c>
      <c r="Q18" s="166">
        <f>'P21'!Q18</f>
        <v>0.33333333333333331</v>
      </c>
      <c r="R18" s="166">
        <f>'P21'!R18</f>
        <v>0.33333333333333331</v>
      </c>
      <c r="S18" s="166">
        <f>'P21'!S18</f>
        <v>0.33333333333333331</v>
      </c>
      <c r="T18" s="166">
        <f>'P21'!T18</f>
        <v>0.33333333333333331</v>
      </c>
      <c r="U18" s="166">
        <f>'P21'!U18</f>
        <v>0.33333333333333331</v>
      </c>
      <c r="V18" s="166">
        <f>'P21'!V18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'P21'!G19</f>
        <v>0</v>
      </c>
      <c r="H19" s="166">
        <f>'P21'!H19</f>
        <v>0.3125</v>
      </c>
      <c r="I19" s="166">
        <f>'P21'!I19</f>
        <v>0.3125</v>
      </c>
      <c r="J19" s="166">
        <f>'P21'!J19</f>
        <v>0.3125</v>
      </c>
      <c r="K19" s="166">
        <f>'P21'!K19</f>
        <v>0.3125</v>
      </c>
      <c r="L19" s="166">
        <f>'P21'!L19</f>
        <v>0.3125</v>
      </c>
      <c r="M19" s="166">
        <f>'P21'!M19</f>
        <v>0</v>
      </c>
      <c r="N19" s="43"/>
      <c r="O19" s="44"/>
      <c r="P19" s="166">
        <f>'P21'!P19</f>
        <v>0</v>
      </c>
      <c r="Q19" s="166">
        <f>'P21'!Q19</f>
        <v>0.3125</v>
      </c>
      <c r="R19" s="166">
        <f>'P21'!R19</f>
        <v>0.3125</v>
      </c>
      <c r="S19" s="166">
        <f>'P21'!S19</f>
        <v>0.3125</v>
      </c>
      <c r="T19" s="166">
        <f>'P21'!T19</f>
        <v>0.3125</v>
      </c>
      <c r="U19" s="166">
        <f>'P21'!U19</f>
        <v>0.3125</v>
      </c>
      <c r="V19" s="166">
        <f>'P21'!V19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'P21'!G20</f>
        <v>0</v>
      </c>
      <c r="H20" s="166">
        <f>'P21'!H20</f>
        <v>0.1875</v>
      </c>
      <c r="I20" s="166">
        <f>'P21'!I20</f>
        <v>0.1875</v>
      </c>
      <c r="J20" s="166">
        <f>'P21'!J20</f>
        <v>0.1875</v>
      </c>
      <c r="K20" s="166">
        <f>'P21'!K20</f>
        <v>0.1875</v>
      </c>
      <c r="L20" s="166">
        <f>'P21'!L20</f>
        <v>0.1875</v>
      </c>
      <c r="M20" s="166">
        <f>'P21'!M20</f>
        <v>0</v>
      </c>
      <c r="N20" s="48"/>
      <c r="O20" s="49"/>
      <c r="P20" s="166">
        <f>'P21'!P20</f>
        <v>0</v>
      </c>
      <c r="Q20" s="166">
        <f>'P21'!Q20</f>
        <v>0.1875</v>
      </c>
      <c r="R20" s="166">
        <f>'P21'!R20</f>
        <v>0.1875</v>
      </c>
      <c r="S20" s="166">
        <f>'P21'!S20</f>
        <v>0.1875</v>
      </c>
      <c r="T20" s="166">
        <f>'P21'!T20</f>
        <v>0.1875</v>
      </c>
      <c r="U20" s="166">
        <f>'P21'!U20</f>
        <v>0.1875</v>
      </c>
      <c r="V20" s="166">
        <f>'P21'!V20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43759</v>
      </c>
      <c r="H23" s="190">
        <f t="shared" ref="H23:M23" si="4">G23+1</f>
        <v>43760</v>
      </c>
      <c r="I23" s="190">
        <f t="shared" si="4"/>
        <v>43761</v>
      </c>
      <c r="J23" s="190">
        <f t="shared" si="4"/>
        <v>43762</v>
      </c>
      <c r="K23" s="190">
        <f t="shared" si="4"/>
        <v>43763</v>
      </c>
      <c r="L23" s="190">
        <f t="shared" si="4"/>
        <v>43764</v>
      </c>
      <c r="M23" s="190">
        <f t="shared" si="4"/>
        <v>43765</v>
      </c>
      <c r="N23" s="62"/>
      <c r="O23" s="190"/>
      <c r="P23" s="190">
        <f>M23+1</f>
        <v>43766</v>
      </c>
      <c r="Q23" s="190">
        <f t="shared" ref="Q23:V23" si="5">P23+1</f>
        <v>43767</v>
      </c>
      <c r="R23" s="190">
        <f t="shared" si="5"/>
        <v>43768</v>
      </c>
      <c r="S23" s="190">
        <f t="shared" si="5"/>
        <v>43769</v>
      </c>
      <c r="T23" s="190">
        <f t="shared" si="5"/>
        <v>43770</v>
      </c>
      <c r="U23" s="190">
        <f t="shared" si="5"/>
        <v>43771</v>
      </c>
      <c r="V23" s="190">
        <f t="shared" si="5"/>
        <v>43772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'P21'!AD25</f>
        <v>0.5</v>
      </c>
      <c r="AD25" s="277">
        <f>MOD(ROUND(96*(AC25+Y49-Y43),0)/96,Instructions!C14)</f>
        <v>0.5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'P21'!AD26</f>
        <v>0.16666666666666663</v>
      </c>
      <c r="AD26" s="277">
        <f>MOD(ROUND(96*(AC26+Y49-Y43),0)/96,20/24)</f>
        <v>0.16666666666666666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15.5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3.6666666666666652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'P21'!AC38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'P21'!T52</f>
        <v>15.25</v>
      </c>
      <c r="Q52" s="446"/>
      <c r="R52" s="153">
        <f>+Y55*AC39</f>
        <v>0.25</v>
      </c>
      <c r="S52" s="153">
        <f>Y34+Y52</f>
        <v>0</v>
      </c>
      <c r="T52" s="445">
        <f>P52+R52-S52</f>
        <v>15.5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'P21'!T53</f>
        <v>3.4999999999999987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3.6666666666666652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MIN(Instructions!$C$7,'P21'!T54)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'P21'!T55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IF(Instructions!A14=0,'P21'!Y55,FLOOR((ROUND(96*(AC25+Y49-Y43),0)/96)/Instructions!C14,1)/24)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'P21'!T56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IF(Instructions!A14=0,'P21'!Y56,FLOOR((ROUND(96*(AC26+Y49-Y43),0)/96)/20,1/24))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'P21'!T57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'P21'!T58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'P21'!B60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'P21'!B62</f>
        <v>____________________________</v>
      </c>
      <c r="C62" s="24"/>
      <c r="D62" s="24"/>
      <c r="E62" s="24"/>
      <c r="F62" s="24"/>
      <c r="G62" s="24"/>
      <c r="H62" s="160"/>
      <c r="I62" s="160" t="str">
        <f>'P21'!I62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'P21'!B63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'P21'!I63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49" priority="13" stopIfTrue="1" operator="equal">
      <formula>TODAY()</formula>
    </cfRule>
  </conditionalFormatting>
  <conditionalFormatting sqref="O23:V24 G23:M24">
    <cfRule type="cellIs" dxfId="48" priority="12" stopIfTrue="1" operator="equal">
      <formula>TODAY()</formula>
    </cfRule>
  </conditionalFormatting>
  <conditionalFormatting sqref="G12:M13 P12:V13">
    <cfRule type="cellIs" dxfId="47" priority="11" stopIfTrue="1" operator="equal">
      <formula>0</formula>
    </cfRule>
  </conditionalFormatting>
  <conditionalFormatting sqref="G47:N47 P47:W47 Y47 Y45 Y33:Y43 Y31 Y24:Y29">
    <cfRule type="cellIs" dxfId="46" priority="10" stopIfTrue="1" operator="equal">
      <formula>0</formula>
    </cfRule>
  </conditionalFormatting>
  <conditionalFormatting sqref="T54:U54">
    <cfRule type="cellIs" dxfId="45" priority="9" stopIfTrue="1" operator="greaterThan">
      <formula>1</formula>
    </cfRule>
  </conditionalFormatting>
  <conditionalFormatting sqref="G18:M20 P18:V20">
    <cfRule type="cellIs" dxfId="44" priority="8" operator="equal">
      <formula>0</formula>
    </cfRule>
  </conditionalFormatting>
  <conditionalFormatting sqref="G49:M49 P49:V49">
    <cfRule type="expression" dxfId="43" priority="5">
      <formula>G49&lt;&gt;G18</formula>
    </cfRule>
  </conditionalFormatting>
  <conditionalFormatting sqref="P49:V49">
    <cfRule type="expression" dxfId="42" priority="6">
      <formula>P49&lt;&gt;P18</formula>
    </cfRule>
  </conditionalFormatting>
  <conditionalFormatting sqref="W33:W43 G33:G36 N33:N43 G45:N45 P45:W45 P25:V25 G49:N49 P49:W49 N24:N29 W24:W29 G31:N31 P31:W31">
    <cfRule type="cellIs" dxfId="41" priority="7" operator="equal">
      <formula>0</formula>
    </cfRule>
  </conditionalFormatting>
  <conditionalFormatting sqref="G25:M25">
    <cfRule type="cellIs" dxfId="4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43773</v>
      </c>
      <c r="H3" s="262">
        <f t="shared" si="0"/>
        <v>43774</v>
      </c>
      <c r="I3" s="262">
        <f t="shared" si="0"/>
        <v>43775</v>
      </c>
      <c r="J3" s="262">
        <f t="shared" si="0"/>
        <v>43776</v>
      </c>
      <c r="K3" s="262">
        <f t="shared" si="0"/>
        <v>43777</v>
      </c>
      <c r="L3" s="262">
        <f t="shared" si="0"/>
        <v>43778</v>
      </c>
      <c r="M3" s="262">
        <f t="shared" si="0"/>
        <v>43779</v>
      </c>
      <c r="N3" s="262"/>
      <c r="O3" s="262"/>
      <c r="P3" s="262">
        <f t="shared" si="1"/>
        <v>43780</v>
      </c>
      <c r="Q3" s="262">
        <f t="shared" si="1"/>
        <v>43781</v>
      </c>
      <c r="R3" s="262">
        <f t="shared" si="1"/>
        <v>43782</v>
      </c>
      <c r="S3" s="262">
        <f t="shared" si="1"/>
        <v>43783</v>
      </c>
      <c r="T3" s="262">
        <f t="shared" si="1"/>
        <v>43784</v>
      </c>
      <c r="U3" s="262">
        <f t="shared" si="1"/>
        <v>43785</v>
      </c>
      <c r="V3" s="262">
        <f t="shared" si="1"/>
        <v>43786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'P22'!R15+1</f>
        <v>23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'P22'!L16</f>
        <v>2023</v>
      </c>
      <c r="M16" s="31"/>
      <c r="N16" s="32"/>
      <c r="O16" s="24"/>
      <c r="P16" s="179" t="s">
        <v>16</v>
      </c>
      <c r="Q16" s="34">
        <f>'P22'!Q16+14</f>
        <v>43773</v>
      </c>
      <c r="R16" s="180" t="s">
        <v>17</v>
      </c>
      <c r="S16" s="34">
        <f>Q16+13</f>
        <v>43786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'P22'!G18</f>
        <v>0</v>
      </c>
      <c r="H18" s="166">
        <f>'P22'!H18</f>
        <v>0.33333333333333331</v>
      </c>
      <c r="I18" s="166">
        <f>'P22'!I18</f>
        <v>0.33333333333333331</v>
      </c>
      <c r="J18" s="166">
        <f>'P22'!J18</f>
        <v>0.33333333333333331</v>
      </c>
      <c r="K18" s="166">
        <f>'P22'!K18</f>
        <v>0.33333333333333331</v>
      </c>
      <c r="L18" s="166">
        <f>'P22'!L18</f>
        <v>0.33333333333333331</v>
      </c>
      <c r="M18" s="166">
        <f>'P22'!M18</f>
        <v>0</v>
      </c>
      <c r="N18" s="41">
        <f>SUM(G18:M18)</f>
        <v>1.6666666666666665</v>
      </c>
      <c r="O18" s="36"/>
      <c r="P18" s="166">
        <f>'P22'!P18</f>
        <v>0</v>
      </c>
      <c r="Q18" s="166">
        <f>'P22'!Q18</f>
        <v>0.33333333333333331</v>
      </c>
      <c r="R18" s="166">
        <f>'P22'!R18</f>
        <v>0.33333333333333331</v>
      </c>
      <c r="S18" s="166">
        <f>'P22'!S18</f>
        <v>0.33333333333333331</v>
      </c>
      <c r="T18" s="166">
        <f>'P22'!T18</f>
        <v>0.33333333333333331</v>
      </c>
      <c r="U18" s="166">
        <f>'P22'!U18</f>
        <v>0.33333333333333331</v>
      </c>
      <c r="V18" s="166">
        <f>'P22'!V18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'P22'!G19</f>
        <v>0</v>
      </c>
      <c r="H19" s="166">
        <f>'P22'!H19</f>
        <v>0.3125</v>
      </c>
      <c r="I19" s="166">
        <f>'P22'!I19</f>
        <v>0.3125</v>
      </c>
      <c r="J19" s="166">
        <f>'P22'!J19</f>
        <v>0.3125</v>
      </c>
      <c r="K19" s="166">
        <f>'P22'!K19</f>
        <v>0.3125</v>
      </c>
      <c r="L19" s="166">
        <f>'P22'!L19</f>
        <v>0.3125</v>
      </c>
      <c r="M19" s="166">
        <f>'P22'!M19</f>
        <v>0</v>
      </c>
      <c r="N19" s="43"/>
      <c r="O19" s="44"/>
      <c r="P19" s="166">
        <f>'P22'!P19</f>
        <v>0</v>
      </c>
      <c r="Q19" s="166">
        <f>'P22'!Q19</f>
        <v>0.3125</v>
      </c>
      <c r="R19" s="166">
        <f>'P22'!R19</f>
        <v>0.3125</v>
      </c>
      <c r="S19" s="166">
        <f>'P22'!S19</f>
        <v>0.3125</v>
      </c>
      <c r="T19" s="166">
        <f>'P22'!T19</f>
        <v>0.3125</v>
      </c>
      <c r="U19" s="166">
        <f>'P22'!U19</f>
        <v>0.3125</v>
      </c>
      <c r="V19" s="166">
        <f>'P22'!V19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'P22'!G20</f>
        <v>0</v>
      </c>
      <c r="H20" s="166">
        <f>'P22'!H20</f>
        <v>0.1875</v>
      </c>
      <c r="I20" s="166">
        <f>'P22'!I20</f>
        <v>0.1875</v>
      </c>
      <c r="J20" s="166">
        <f>'P22'!J20</f>
        <v>0.1875</v>
      </c>
      <c r="K20" s="166">
        <f>'P22'!K20</f>
        <v>0.1875</v>
      </c>
      <c r="L20" s="166">
        <f>'P22'!L20</f>
        <v>0.1875</v>
      </c>
      <c r="M20" s="166">
        <f>'P22'!M20</f>
        <v>0</v>
      </c>
      <c r="N20" s="48"/>
      <c r="O20" s="49"/>
      <c r="P20" s="166">
        <f>'P22'!P20</f>
        <v>0</v>
      </c>
      <c r="Q20" s="166">
        <f>'P22'!Q20</f>
        <v>0.1875</v>
      </c>
      <c r="R20" s="166">
        <f>'P22'!R20</f>
        <v>0.1875</v>
      </c>
      <c r="S20" s="166">
        <f>'P22'!S20</f>
        <v>0.1875</v>
      </c>
      <c r="T20" s="166">
        <f>'P22'!T20</f>
        <v>0.1875</v>
      </c>
      <c r="U20" s="166">
        <f>'P22'!U20</f>
        <v>0.1875</v>
      </c>
      <c r="V20" s="166">
        <f>'P22'!V20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43773</v>
      </c>
      <c r="H23" s="190">
        <f t="shared" ref="H23:M23" si="4">G23+1</f>
        <v>43774</v>
      </c>
      <c r="I23" s="190">
        <f t="shared" si="4"/>
        <v>43775</v>
      </c>
      <c r="J23" s="190">
        <f t="shared" si="4"/>
        <v>43776</v>
      </c>
      <c r="K23" s="190">
        <f t="shared" si="4"/>
        <v>43777</v>
      </c>
      <c r="L23" s="190">
        <f t="shared" si="4"/>
        <v>43778</v>
      </c>
      <c r="M23" s="190">
        <f t="shared" si="4"/>
        <v>43779</v>
      </c>
      <c r="N23" s="62"/>
      <c r="O23" s="190"/>
      <c r="P23" s="190">
        <f>M23+1</f>
        <v>43780</v>
      </c>
      <c r="Q23" s="190">
        <f t="shared" ref="Q23:V23" si="5">P23+1</f>
        <v>43781</v>
      </c>
      <c r="R23" s="190">
        <f t="shared" si="5"/>
        <v>43782</v>
      </c>
      <c r="S23" s="190">
        <f t="shared" si="5"/>
        <v>43783</v>
      </c>
      <c r="T23" s="190">
        <f t="shared" si="5"/>
        <v>43784</v>
      </c>
      <c r="U23" s="190">
        <f t="shared" si="5"/>
        <v>43785</v>
      </c>
      <c r="V23" s="190">
        <f t="shared" si="5"/>
        <v>43786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'P22'!AD25</f>
        <v>0.5</v>
      </c>
      <c r="AD25" s="277">
        <f>MOD(ROUND(96*(AC25+Y49-Y43),0)/96,Instructions!C14)</f>
        <v>0.29166666666666674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'P22'!AD26</f>
        <v>0.16666666666666666</v>
      </c>
      <c r="AD26" s="277">
        <f>MOD(ROUND(96*(AC26+Y49-Y43),0)/96,20/24)</f>
        <v>0.5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15.75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3.8333333333333317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'P22'!AC38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>
        <v>0.33333333333333331</v>
      </c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0.33333333333333331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0.33333333333333331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0.33333333333333331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'P22'!T52</f>
        <v>15.5</v>
      </c>
      <c r="Q52" s="446"/>
      <c r="R52" s="153">
        <f>+Y55*AC39</f>
        <v>0.25</v>
      </c>
      <c r="S52" s="153">
        <f>Y34+Y52</f>
        <v>0</v>
      </c>
      <c r="T52" s="445">
        <f>P52+R52-S52</f>
        <v>15.75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'P22'!T53</f>
        <v>3.6666666666666652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3.8333333333333317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MIN(Instructions!$C$7,'P22'!T54)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'P22'!T55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IF(Instructions!A14=0,'P22'!Y55,FLOOR((ROUND(96*(AC25+Y49-Y43),0)/96)/Instructions!C14,1)/24)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'P22'!T56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IF(Instructions!A14=0,'P22'!Y56,FLOOR((ROUND(96*(AC26+Y49-Y43),0)/96)/20,1/24))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'P22'!T57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'P22'!T58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'P22'!B60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'P22'!B62</f>
        <v>____________________________</v>
      </c>
      <c r="C62" s="24"/>
      <c r="D62" s="24"/>
      <c r="E62" s="24"/>
      <c r="F62" s="24"/>
      <c r="G62" s="24"/>
      <c r="H62" s="160"/>
      <c r="I62" s="160" t="str">
        <f>'P22'!I62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'P22'!B63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'P22'!I63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39" priority="13" stopIfTrue="1" operator="equal">
      <formula>TODAY()</formula>
    </cfRule>
  </conditionalFormatting>
  <conditionalFormatting sqref="O23:V24 G23:M24">
    <cfRule type="cellIs" dxfId="38" priority="12" stopIfTrue="1" operator="equal">
      <formula>TODAY()</formula>
    </cfRule>
  </conditionalFormatting>
  <conditionalFormatting sqref="G12:M13 P12:V13">
    <cfRule type="cellIs" dxfId="37" priority="11" stopIfTrue="1" operator="equal">
      <formula>0</formula>
    </cfRule>
  </conditionalFormatting>
  <conditionalFormatting sqref="G47:N47 P47:W47 Y47 Y45 Y33:Y43 Y31 Y24:Y29">
    <cfRule type="cellIs" dxfId="36" priority="10" stopIfTrue="1" operator="equal">
      <formula>0</formula>
    </cfRule>
  </conditionalFormatting>
  <conditionalFormatting sqref="T54:U54">
    <cfRule type="cellIs" dxfId="35" priority="9" stopIfTrue="1" operator="greaterThan">
      <formula>1</formula>
    </cfRule>
  </conditionalFormatting>
  <conditionalFormatting sqref="G18:M20 P18:V20">
    <cfRule type="cellIs" dxfId="34" priority="8" operator="equal">
      <formula>0</formula>
    </cfRule>
  </conditionalFormatting>
  <conditionalFormatting sqref="G49:M49 P49:V49">
    <cfRule type="expression" dxfId="33" priority="5">
      <formula>G49&lt;&gt;G18</formula>
    </cfRule>
  </conditionalFormatting>
  <conditionalFormatting sqref="P49:V49">
    <cfRule type="expression" dxfId="32" priority="6">
      <formula>P49&lt;&gt;P18</formula>
    </cfRule>
  </conditionalFormatting>
  <conditionalFormatting sqref="W33:W43 G33:G36 N33:N43 G45:N45 P45:W45 P25:V25 G49:N49 P49:W49 N24:N29 W24:W29 G31:N31 P31:W31">
    <cfRule type="cellIs" dxfId="31" priority="7" operator="equal">
      <formula>0</formula>
    </cfRule>
  </conditionalFormatting>
  <conditionalFormatting sqref="G25:M25">
    <cfRule type="cellIs" dxfId="3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43787</v>
      </c>
      <c r="H3" s="262">
        <f t="shared" si="0"/>
        <v>43788</v>
      </c>
      <c r="I3" s="262">
        <f t="shared" si="0"/>
        <v>43789</v>
      </c>
      <c r="J3" s="262">
        <f t="shared" si="0"/>
        <v>43790</v>
      </c>
      <c r="K3" s="262">
        <f t="shared" si="0"/>
        <v>43791</v>
      </c>
      <c r="L3" s="262">
        <f t="shared" si="0"/>
        <v>43792</v>
      </c>
      <c r="M3" s="262">
        <f t="shared" si="0"/>
        <v>43793</v>
      </c>
      <c r="N3" s="262"/>
      <c r="O3" s="262"/>
      <c r="P3" s="262">
        <f t="shared" si="1"/>
        <v>43794</v>
      </c>
      <c r="Q3" s="262">
        <f t="shared" si="1"/>
        <v>43795</v>
      </c>
      <c r="R3" s="262">
        <f t="shared" si="1"/>
        <v>43796</v>
      </c>
      <c r="S3" s="262">
        <f t="shared" si="1"/>
        <v>43797</v>
      </c>
      <c r="T3" s="262">
        <f t="shared" si="1"/>
        <v>43798</v>
      </c>
      <c r="U3" s="262">
        <f t="shared" si="1"/>
        <v>43799</v>
      </c>
      <c r="V3" s="262">
        <f t="shared" si="1"/>
        <v>43800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'P23'!R15+1</f>
        <v>24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'P23'!L16</f>
        <v>2023</v>
      </c>
      <c r="M16" s="31"/>
      <c r="N16" s="32"/>
      <c r="O16" s="24"/>
      <c r="P16" s="179" t="s">
        <v>16</v>
      </c>
      <c r="Q16" s="34">
        <f>'P23'!Q16+14</f>
        <v>43787</v>
      </c>
      <c r="R16" s="180" t="s">
        <v>17</v>
      </c>
      <c r="S16" s="34">
        <f>Q16+13</f>
        <v>43800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'P23'!G18</f>
        <v>0</v>
      </c>
      <c r="H18" s="166">
        <f>'P23'!H18</f>
        <v>0.33333333333333331</v>
      </c>
      <c r="I18" s="166">
        <f>'P23'!I18</f>
        <v>0.33333333333333331</v>
      </c>
      <c r="J18" s="166">
        <f>'P23'!J18</f>
        <v>0.33333333333333331</v>
      </c>
      <c r="K18" s="166">
        <f>'P23'!K18</f>
        <v>0.33333333333333331</v>
      </c>
      <c r="L18" s="166">
        <f>'P23'!L18</f>
        <v>0.33333333333333331</v>
      </c>
      <c r="M18" s="166">
        <f>'P23'!M18</f>
        <v>0</v>
      </c>
      <c r="N18" s="41">
        <f>SUM(G18:M18)</f>
        <v>1.6666666666666665</v>
      </c>
      <c r="O18" s="36"/>
      <c r="P18" s="166">
        <f>'P23'!P18</f>
        <v>0</v>
      </c>
      <c r="Q18" s="166">
        <f>'P23'!Q18</f>
        <v>0.33333333333333331</v>
      </c>
      <c r="R18" s="166">
        <f>'P23'!R18</f>
        <v>0.33333333333333331</v>
      </c>
      <c r="S18" s="166">
        <f>'P23'!S18</f>
        <v>0.33333333333333331</v>
      </c>
      <c r="T18" s="166">
        <f>'P23'!T18</f>
        <v>0.33333333333333331</v>
      </c>
      <c r="U18" s="166">
        <f>'P23'!U18</f>
        <v>0.33333333333333331</v>
      </c>
      <c r="V18" s="166">
        <f>'P23'!V18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'P23'!G19</f>
        <v>0</v>
      </c>
      <c r="H19" s="166">
        <f>'P23'!H19</f>
        <v>0.3125</v>
      </c>
      <c r="I19" s="166">
        <f>'P23'!I19</f>
        <v>0.3125</v>
      </c>
      <c r="J19" s="166">
        <f>'P23'!J19</f>
        <v>0.3125</v>
      </c>
      <c r="K19" s="166">
        <f>'P23'!K19</f>
        <v>0.3125</v>
      </c>
      <c r="L19" s="166">
        <f>'P23'!L19</f>
        <v>0.3125</v>
      </c>
      <c r="M19" s="166">
        <f>'P23'!M19</f>
        <v>0</v>
      </c>
      <c r="N19" s="43"/>
      <c r="O19" s="44"/>
      <c r="P19" s="166">
        <f>'P23'!P19</f>
        <v>0</v>
      </c>
      <c r="Q19" s="166">
        <f>'P23'!Q19</f>
        <v>0.3125</v>
      </c>
      <c r="R19" s="166">
        <f>'P23'!R19</f>
        <v>0.3125</v>
      </c>
      <c r="S19" s="166">
        <f>'P23'!S19</f>
        <v>0.3125</v>
      </c>
      <c r="T19" s="166">
        <f>'P23'!T19</f>
        <v>0.3125</v>
      </c>
      <c r="U19" s="166">
        <f>'P23'!U19</f>
        <v>0.3125</v>
      </c>
      <c r="V19" s="166">
        <f>'P23'!V19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'P23'!G20</f>
        <v>0</v>
      </c>
      <c r="H20" s="166">
        <f>'P23'!H20</f>
        <v>0.1875</v>
      </c>
      <c r="I20" s="166">
        <f>'P23'!I20</f>
        <v>0.1875</v>
      </c>
      <c r="J20" s="166">
        <f>'P23'!J20</f>
        <v>0.1875</v>
      </c>
      <c r="K20" s="166">
        <f>'P23'!K20</f>
        <v>0.1875</v>
      </c>
      <c r="L20" s="166">
        <f>'P23'!L20</f>
        <v>0.1875</v>
      </c>
      <c r="M20" s="166">
        <f>'P23'!M20</f>
        <v>0</v>
      </c>
      <c r="N20" s="48"/>
      <c r="O20" s="49"/>
      <c r="P20" s="166">
        <f>'P23'!P20</f>
        <v>0</v>
      </c>
      <c r="Q20" s="166">
        <f>'P23'!Q20</f>
        <v>0.1875</v>
      </c>
      <c r="R20" s="166">
        <f>'P23'!R20</f>
        <v>0.1875</v>
      </c>
      <c r="S20" s="166">
        <f>'P23'!S20</f>
        <v>0.1875</v>
      </c>
      <c r="T20" s="166">
        <f>'P23'!T20</f>
        <v>0.1875</v>
      </c>
      <c r="U20" s="166">
        <f>'P23'!U20</f>
        <v>0.1875</v>
      </c>
      <c r="V20" s="166">
        <f>'P23'!V20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43787</v>
      </c>
      <c r="H23" s="190">
        <f t="shared" ref="H23:M23" si="4">G23+1</f>
        <v>43788</v>
      </c>
      <c r="I23" s="190">
        <f t="shared" si="4"/>
        <v>43789</v>
      </c>
      <c r="J23" s="190">
        <f t="shared" si="4"/>
        <v>43790</v>
      </c>
      <c r="K23" s="190">
        <f t="shared" si="4"/>
        <v>43791</v>
      </c>
      <c r="L23" s="190">
        <f t="shared" si="4"/>
        <v>43792</v>
      </c>
      <c r="M23" s="190">
        <f t="shared" si="4"/>
        <v>43793</v>
      </c>
      <c r="N23" s="62"/>
      <c r="O23" s="190"/>
      <c r="P23" s="190">
        <f>M23+1</f>
        <v>43794</v>
      </c>
      <c r="Q23" s="190">
        <f t="shared" ref="Q23:V23" si="5">P23+1</f>
        <v>43795</v>
      </c>
      <c r="R23" s="190">
        <f t="shared" si="5"/>
        <v>43796</v>
      </c>
      <c r="S23" s="190">
        <f t="shared" si="5"/>
        <v>43797</v>
      </c>
      <c r="T23" s="190">
        <f t="shared" si="5"/>
        <v>43798</v>
      </c>
      <c r="U23" s="190">
        <f t="shared" si="5"/>
        <v>43799</v>
      </c>
      <c r="V23" s="190">
        <f t="shared" si="5"/>
        <v>43800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'P23'!AD25</f>
        <v>0.29166666666666674</v>
      </c>
      <c r="AD25" s="277">
        <f>MOD(ROUND(96*(AC25+Y49-Y43),0)/96,Instructions!C14)</f>
        <v>8.333333333333337E-2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'P23'!AD26</f>
        <v>0.5</v>
      </c>
      <c r="AD26" s="277">
        <f>MOD(ROUND(96*(AC26+Y49-Y43),0)/96,20/24)</f>
        <v>0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16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3.9999999999999982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'P23'!AC38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>
        <v>0.33333333333333331</v>
      </c>
      <c r="L41" s="118"/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0.33333333333333331</v>
      </c>
      <c r="L45" s="173">
        <f t="shared" si="15"/>
        <v>0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0.33333333333333331</v>
      </c>
      <c r="L47" s="140">
        <f t="shared" si="17"/>
        <v>0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0.33333333333333331</v>
      </c>
      <c r="L49" s="148">
        <f t="shared" si="20"/>
        <v>0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'P23'!T52</f>
        <v>15.75</v>
      </c>
      <c r="Q52" s="446"/>
      <c r="R52" s="153">
        <f>+Y55*AC39</f>
        <v>0.25</v>
      </c>
      <c r="S52" s="153">
        <f>Y34+Y52</f>
        <v>0</v>
      </c>
      <c r="T52" s="445">
        <f>P52+R52-S52</f>
        <v>16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'P23'!T53</f>
        <v>3.8333333333333317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3.9999999999999982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MIN(Instructions!$C$7,'P23'!T54)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'P23'!T55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IF(Instructions!A14=0,'P23'!Y55,FLOOR((ROUND(96*(AC25+Y49-Y43),0)/96)/Instructions!C14,1)/24)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'P23'!T56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IF(Instructions!A14=0,'P23'!Y56,FLOOR((ROUND(96*(AC26+Y49-Y43),0)/96)/20,1/24))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'P23'!T57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'P23'!T58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'P23'!B60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'P23'!B62</f>
        <v>____________________________</v>
      </c>
      <c r="C62" s="24"/>
      <c r="D62" s="24"/>
      <c r="E62" s="24"/>
      <c r="F62" s="24"/>
      <c r="G62" s="24"/>
      <c r="H62" s="160"/>
      <c r="I62" s="160" t="str">
        <f>'P23'!I62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'P23'!B63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'P23'!I63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29" priority="13" stopIfTrue="1" operator="equal">
      <formula>TODAY()</formula>
    </cfRule>
  </conditionalFormatting>
  <conditionalFormatting sqref="O23:V24 G23:M24">
    <cfRule type="cellIs" dxfId="28" priority="12" stopIfTrue="1" operator="equal">
      <formula>TODAY()</formula>
    </cfRule>
  </conditionalFormatting>
  <conditionalFormatting sqref="G12:M13 P12:V13">
    <cfRule type="cellIs" dxfId="27" priority="11" stopIfTrue="1" operator="equal">
      <formula>0</formula>
    </cfRule>
  </conditionalFormatting>
  <conditionalFormatting sqref="G47:N47 P47:W47 Y47 Y45 Y33:Y43 Y31 Y24:Y29">
    <cfRule type="cellIs" dxfId="26" priority="10" stopIfTrue="1" operator="equal">
      <formula>0</formula>
    </cfRule>
  </conditionalFormatting>
  <conditionalFormatting sqref="T54:U54">
    <cfRule type="cellIs" dxfId="25" priority="9" stopIfTrue="1" operator="greaterThan">
      <formula>1</formula>
    </cfRule>
  </conditionalFormatting>
  <conditionalFormatting sqref="G18:M20 P18:V20">
    <cfRule type="cellIs" dxfId="24" priority="8" operator="equal">
      <formula>0</formula>
    </cfRule>
  </conditionalFormatting>
  <conditionalFormatting sqref="G49:M49 P49:V49">
    <cfRule type="expression" dxfId="23" priority="5">
      <formula>G49&lt;&gt;G18</formula>
    </cfRule>
  </conditionalFormatting>
  <conditionalFormatting sqref="P49:V49">
    <cfRule type="expression" dxfId="22" priority="6">
      <formula>P49&lt;&gt;P18</formula>
    </cfRule>
  </conditionalFormatting>
  <conditionalFormatting sqref="W33:W43 G33:G36 N33:N43 G45:N45 P45:W45 P25:V25 G49:N49 P49:W49 N24:N29 W24:W29 G31:N31 P31:W31">
    <cfRule type="cellIs" dxfId="21" priority="7" operator="equal">
      <formula>0</formula>
    </cfRule>
  </conditionalFormatting>
  <conditionalFormatting sqref="G25:M25">
    <cfRule type="cellIs" dxfId="2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43801</v>
      </c>
      <c r="H3" s="262">
        <f t="shared" si="0"/>
        <v>43802</v>
      </c>
      <c r="I3" s="262">
        <f t="shared" si="0"/>
        <v>43803</v>
      </c>
      <c r="J3" s="262">
        <f t="shared" si="0"/>
        <v>43804</v>
      </c>
      <c r="K3" s="262">
        <f t="shared" si="0"/>
        <v>43805</v>
      </c>
      <c r="L3" s="262">
        <f t="shared" si="0"/>
        <v>43806</v>
      </c>
      <c r="M3" s="262">
        <f t="shared" si="0"/>
        <v>43807</v>
      </c>
      <c r="N3" s="262"/>
      <c r="O3" s="262"/>
      <c r="P3" s="262">
        <f t="shared" si="1"/>
        <v>43808</v>
      </c>
      <c r="Q3" s="262">
        <f t="shared" si="1"/>
        <v>43809</v>
      </c>
      <c r="R3" s="262">
        <f t="shared" si="1"/>
        <v>43810</v>
      </c>
      <c r="S3" s="262">
        <f t="shared" si="1"/>
        <v>43811</v>
      </c>
      <c r="T3" s="262">
        <f t="shared" si="1"/>
        <v>43812</v>
      </c>
      <c r="U3" s="262">
        <f t="shared" si="1"/>
        <v>43813</v>
      </c>
      <c r="V3" s="262">
        <f t="shared" si="1"/>
        <v>43814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'P24'!R15+1</f>
        <v>25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73"/>
      <c r="AB15" s="259"/>
      <c r="AC15" s="259"/>
      <c r="AD15" s="259"/>
      <c r="AE15" s="259"/>
      <c r="AF15" s="259"/>
      <c r="AG15" s="259"/>
      <c r="AH15" s="259"/>
      <c r="AI15" s="25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'P24'!L16</f>
        <v>2023</v>
      </c>
      <c r="M16" s="31"/>
      <c r="N16" s="32"/>
      <c r="O16" s="24"/>
      <c r="P16" s="179" t="s">
        <v>16</v>
      </c>
      <c r="Q16" s="34">
        <f>'P24'!Q16+14</f>
        <v>43801</v>
      </c>
      <c r="R16" s="180" t="s">
        <v>17</v>
      </c>
      <c r="S16" s="34">
        <f>Q16+13</f>
        <v>43814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73"/>
      <c r="AB16" s="259"/>
      <c r="AC16" s="259"/>
      <c r="AD16" s="259"/>
      <c r="AE16" s="259"/>
      <c r="AF16" s="259"/>
      <c r="AG16" s="259"/>
      <c r="AH16" s="259"/>
      <c r="AI16" s="25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'P24'!G18</f>
        <v>0</v>
      </c>
      <c r="H18" s="166">
        <f>'P24'!H18</f>
        <v>0.33333333333333331</v>
      </c>
      <c r="I18" s="166">
        <f>'P24'!I18</f>
        <v>0.33333333333333331</v>
      </c>
      <c r="J18" s="166">
        <f>'P24'!J18</f>
        <v>0.33333333333333331</v>
      </c>
      <c r="K18" s="166">
        <f>'P24'!K18</f>
        <v>0.33333333333333331</v>
      </c>
      <c r="L18" s="166">
        <f>'P24'!L18</f>
        <v>0.33333333333333331</v>
      </c>
      <c r="M18" s="166">
        <f>'P24'!M18</f>
        <v>0</v>
      </c>
      <c r="N18" s="41">
        <f>SUM(G18:M18)</f>
        <v>1.6666666666666665</v>
      </c>
      <c r="O18" s="36"/>
      <c r="P18" s="166">
        <f>'P24'!P18</f>
        <v>0</v>
      </c>
      <c r="Q18" s="166">
        <f>'P24'!Q18</f>
        <v>0.33333333333333331</v>
      </c>
      <c r="R18" s="166">
        <f>'P24'!R18</f>
        <v>0.33333333333333331</v>
      </c>
      <c r="S18" s="166">
        <f>'P24'!S18</f>
        <v>0.33333333333333331</v>
      </c>
      <c r="T18" s="166">
        <f>'P24'!T18</f>
        <v>0.33333333333333331</v>
      </c>
      <c r="U18" s="166">
        <f>'P24'!U18</f>
        <v>0.33333333333333331</v>
      </c>
      <c r="V18" s="166">
        <f>'P24'!V18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'P24'!G19</f>
        <v>0</v>
      </c>
      <c r="H19" s="166">
        <f>'P24'!H19</f>
        <v>0.3125</v>
      </c>
      <c r="I19" s="166">
        <f>'P24'!I19</f>
        <v>0.3125</v>
      </c>
      <c r="J19" s="166">
        <f>'P24'!J19</f>
        <v>0.3125</v>
      </c>
      <c r="K19" s="166">
        <f>'P24'!K19</f>
        <v>0.3125</v>
      </c>
      <c r="L19" s="166">
        <f>'P24'!L19</f>
        <v>0.3125</v>
      </c>
      <c r="M19" s="166">
        <f>'P24'!M19</f>
        <v>0</v>
      </c>
      <c r="N19" s="43"/>
      <c r="O19" s="44"/>
      <c r="P19" s="166">
        <f>'P24'!P19</f>
        <v>0</v>
      </c>
      <c r="Q19" s="166">
        <f>'P24'!Q19</f>
        <v>0.3125</v>
      </c>
      <c r="R19" s="166">
        <f>'P24'!R19</f>
        <v>0.3125</v>
      </c>
      <c r="S19" s="166">
        <f>'P24'!S19</f>
        <v>0.3125</v>
      </c>
      <c r="T19" s="166">
        <f>'P24'!T19</f>
        <v>0.3125</v>
      </c>
      <c r="U19" s="166">
        <f>'P24'!U19</f>
        <v>0.3125</v>
      </c>
      <c r="V19" s="166">
        <f>'P24'!V19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'P24'!G20</f>
        <v>0</v>
      </c>
      <c r="H20" s="166">
        <f>'P24'!H20</f>
        <v>0.1875</v>
      </c>
      <c r="I20" s="166">
        <f>'P24'!I20</f>
        <v>0.1875</v>
      </c>
      <c r="J20" s="166">
        <f>'P24'!J20</f>
        <v>0.1875</v>
      </c>
      <c r="K20" s="166">
        <f>'P24'!K20</f>
        <v>0.1875</v>
      </c>
      <c r="L20" s="166">
        <f>'P24'!L20</f>
        <v>0.1875</v>
      </c>
      <c r="M20" s="166">
        <f>'P24'!M20</f>
        <v>0</v>
      </c>
      <c r="N20" s="48"/>
      <c r="O20" s="49"/>
      <c r="P20" s="166">
        <f>'P24'!P20</f>
        <v>0</v>
      </c>
      <c r="Q20" s="166">
        <f>'P24'!Q20</f>
        <v>0.1875</v>
      </c>
      <c r="R20" s="166">
        <f>'P24'!R20</f>
        <v>0.1875</v>
      </c>
      <c r="S20" s="166">
        <f>'P24'!S20</f>
        <v>0.1875</v>
      </c>
      <c r="T20" s="166">
        <f>'P24'!T20</f>
        <v>0.1875</v>
      </c>
      <c r="U20" s="166">
        <f>'P24'!U20</f>
        <v>0.1875</v>
      </c>
      <c r="V20" s="166">
        <f>'P24'!V20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43801</v>
      </c>
      <c r="H23" s="190">
        <f t="shared" ref="H23:M23" si="4">G23+1</f>
        <v>43802</v>
      </c>
      <c r="I23" s="190">
        <f t="shared" si="4"/>
        <v>43803</v>
      </c>
      <c r="J23" s="190">
        <f t="shared" si="4"/>
        <v>43804</v>
      </c>
      <c r="K23" s="190">
        <f t="shared" si="4"/>
        <v>43805</v>
      </c>
      <c r="L23" s="190">
        <f t="shared" si="4"/>
        <v>43806</v>
      </c>
      <c r="M23" s="190">
        <f t="shared" si="4"/>
        <v>43807</v>
      </c>
      <c r="N23" s="62"/>
      <c r="O23" s="190"/>
      <c r="P23" s="190">
        <f>M23+1</f>
        <v>43808</v>
      </c>
      <c r="Q23" s="190">
        <f t="shared" ref="Q23:V23" si="5">P23+1</f>
        <v>43809</v>
      </c>
      <c r="R23" s="190">
        <f t="shared" si="5"/>
        <v>43810</v>
      </c>
      <c r="S23" s="190">
        <f t="shared" si="5"/>
        <v>43811</v>
      </c>
      <c r="T23" s="190">
        <f t="shared" si="5"/>
        <v>43812</v>
      </c>
      <c r="U23" s="190">
        <f t="shared" si="5"/>
        <v>43813</v>
      </c>
      <c r="V23" s="190">
        <f t="shared" si="5"/>
        <v>43814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'P24'!AD25</f>
        <v>8.333333333333337E-2</v>
      </c>
      <c r="AD25" s="277">
        <f>MOD(ROUND(96*(AC25+Y49-Y43),0)/96,Instructions!C14)</f>
        <v>8.3333333333333329E-2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'P24'!AD26</f>
        <v>0</v>
      </c>
      <c r="AD26" s="277">
        <f>MOD(ROUND(96*(AC26+Y49-Y43),0)/96,20/24)</f>
        <v>0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16.416666666666668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4.1666666666666652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'P24'!AC38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'P24'!T52</f>
        <v>16</v>
      </c>
      <c r="Q52" s="446"/>
      <c r="R52" s="153">
        <f>+Y55*AC39</f>
        <v>0.41666666666666669</v>
      </c>
      <c r="S52" s="153">
        <f>Y34+Y52</f>
        <v>0</v>
      </c>
      <c r="T52" s="445">
        <f>P52+R52-S52</f>
        <v>16.416666666666668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'P24'!T53</f>
        <v>3.9999999999999982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4.1666666666666652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MIN(Instructions!$C$7,'P24'!T54)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'P24'!T55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IF(Instructions!A14=0,IF('P24'!Y55=TIME(6,0,0),TIME(10,0,0),'P24'!Y55),FLOOR((ROUND(96*(AC25+Y49-Y43),0)/96)/Instructions!C14,1)/24)</f>
        <v>0.41666666666666669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'P24'!T56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IF(Instructions!A14=0,'P24'!Y56,FLOOR((ROUND(96*(AC26+Y49-Y43),0)/96)/20,1/24))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'P24'!T57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'P24'!T58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'P24'!B60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'P24'!B62</f>
        <v>____________________________</v>
      </c>
      <c r="C62" s="24"/>
      <c r="D62" s="24"/>
      <c r="E62" s="24"/>
      <c r="F62" s="24"/>
      <c r="G62" s="24"/>
      <c r="H62" s="160"/>
      <c r="I62" s="160" t="str">
        <f>'P24'!I62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'P24'!B63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'P24'!I63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5">
    <mergeCell ref="P15:Q15"/>
    <mergeCell ref="T16:U16"/>
    <mergeCell ref="B23:C23"/>
    <mergeCell ref="AC23:AD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19" priority="13" stopIfTrue="1" operator="equal">
      <formula>TODAY()</formula>
    </cfRule>
  </conditionalFormatting>
  <conditionalFormatting sqref="O23:V24 G23:M24">
    <cfRule type="cellIs" dxfId="18" priority="12" stopIfTrue="1" operator="equal">
      <formula>TODAY()</formula>
    </cfRule>
  </conditionalFormatting>
  <conditionalFormatting sqref="G12:M13 P12:V13">
    <cfRule type="cellIs" dxfId="17" priority="11" stopIfTrue="1" operator="equal">
      <formula>0</formula>
    </cfRule>
  </conditionalFormatting>
  <conditionalFormatting sqref="G47:N47 P47:W47 Y47 Y45 Y33:Y43 Y31 Y24:Y29">
    <cfRule type="cellIs" dxfId="16" priority="10" stopIfTrue="1" operator="equal">
      <formula>0</formula>
    </cfRule>
  </conditionalFormatting>
  <conditionalFormatting sqref="T54:U54">
    <cfRule type="cellIs" dxfId="15" priority="9" stopIfTrue="1" operator="greaterThan">
      <formula>1</formula>
    </cfRule>
  </conditionalFormatting>
  <conditionalFormatting sqref="G18:M20 P18:V20">
    <cfRule type="cellIs" dxfId="14" priority="8" operator="equal">
      <formula>0</formula>
    </cfRule>
  </conditionalFormatting>
  <conditionalFormatting sqref="G49:M49 P49:V49">
    <cfRule type="expression" dxfId="13" priority="5">
      <formula>G49&lt;&gt;G18</formula>
    </cfRule>
  </conditionalFormatting>
  <conditionalFormatting sqref="P49:V49">
    <cfRule type="expression" dxfId="12" priority="6">
      <formula>P49&lt;&gt;P18</formula>
    </cfRule>
  </conditionalFormatting>
  <conditionalFormatting sqref="W33:W43 G33:G36 N33:N43 G45:N45 P45:W45 P25:V25 G49:N49 P49:W49 N24:N29 W24:W29 G31:N31 P31:W31">
    <cfRule type="cellIs" dxfId="11" priority="7" operator="equal">
      <formula>0</formula>
    </cfRule>
  </conditionalFormatting>
  <conditionalFormatting sqref="G25:M25">
    <cfRule type="cellIs" dxfId="1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9B073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34" width="9.140625" style="2"/>
    <col min="35" max="35" width="29.85546875" style="2" customWidth="1"/>
    <col min="36" max="16384" width="9.140625" style="2"/>
  </cols>
  <sheetData>
    <row r="1" spans="1:35" x14ac:dyDescent="0.2">
      <c r="B1" s="258" t="s">
        <v>48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x14ac:dyDescent="0.2">
      <c r="B2" s="259"/>
      <c r="C2" s="259"/>
      <c r="D2" s="259"/>
      <c r="E2" s="259"/>
      <c r="F2" s="259"/>
      <c r="G2" s="261" t="str">
        <f t="shared" ref="G2:M3" si="0">G22</f>
        <v>Sun</v>
      </c>
      <c r="H2" s="261" t="str">
        <f t="shared" si="0"/>
        <v>Mon</v>
      </c>
      <c r="I2" s="261" t="str">
        <f t="shared" si="0"/>
        <v>Tue</v>
      </c>
      <c r="J2" s="261" t="str">
        <f t="shared" si="0"/>
        <v>Wed</v>
      </c>
      <c r="K2" s="261" t="str">
        <f t="shared" si="0"/>
        <v>Thu</v>
      </c>
      <c r="L2" s="261" t="str">
        <f t="shared" si="0"/>
        <v>Fri</v>
      </c>
      <c r="M2" s="261" t="str">
        <f t="shared" si="0"/>
        <v>Sat</v>
      </c>
      <c r="N2" s="261"/>
      <c r="O2" s="261"/>
      <c r="P2" s="261" t="str">
        <f t="shared" ref="P2:V3" si="1">P22</f>
        <v>Sun</v>
      </c>
      <c r="Q2" s="261" t="str">
        <f t="shared" si="1"/>
        <v>Mon</v>
      </c>
      <c r="R2" s="261" t="str">
        <f t="shared" si="1"/>
        <v>Tue</v>
      </c>
      <c r="S2" s="261" t="str">
        <f t="shared" si="1"/>
        <v>Wed</v>
      </c>
      <c r="T2" s="261" t="str">
        <f t="shared" si="1"/>
        <v>Thu</v>
      </c>
      <c r="U2" s="261" t="str">
        <f t="shared" si="1"/>
        <v>Fri</v>
      </c>
      <c r="V2" s="261" t="str">
        <f t="shared" si="1"/>
        <v>Sat</v>
      </c>
      <c r="W2" s="260"/>
      <c r="X2" s="260"/>
      <c r="Y2" s="260"/>
      <c r="Z2" s="259"/>
      <c r="AA2" s="259"/>
      <c r="AB2" s="259"/>
      <c r="AC2" s="259"/>
      <c r="AD2" s="259"/>
      <c r="AE2" s="259"/>
      <c r="AF2" s="259"/>
      <c r="AG2" s="259"/>
      <c r="AH2" s="259"/>
      <c r="AI2" s="259"/>
    </row>
    <row r="3" spans="1:35" x14ac:dyDescent="0.2">
      <c r="B3" s="259"/>
      <c r="C3" s="259"/>
      <c r="D3" s="259"/>
      <c r="E3" s="259"/>
      <c r="F3" s="259"/>
      <c r="G3" s="262">
        <f t="shared" si="0"/>
        <v>43815</v>
      </c>
      <c r="H3" s="262">
        <f t="shared" si="0"/>
        <v>43816</v>
      </c>
      <c r="I3" s="262">
        <f t="shared" si="0"/>
        <v>43817</v>
      </c>
      <c r="J3" s="262">
        <f t="shared" si="0"/>
        <v>43818</v>
      </c>
      <c r="K3" s="262">
        <f t="shared" si="0"/>
        <v>43819</v>
      </c>
      <c r="L3" s="262">
        <f t="shared" si="0"/>
        <v>43820</v>
      </c>
      <c r="M3" s="262">
        <f t="shared" si="0"/>
        <v>43821</v>
      </c>
      <c r="N3" s="262"/>
      <c r="O3" s="262"/>
      <c r="P3" s="262">
        <f t="shared" si="1"/>
        <v>43822</v>
      </c>
      <c r="Q3" s="262">
        <f t="shared" si="1"/>
        <v>43823</v>
      </c>
      <c r="R3" s="262">
        <f t="shared" si="1"/>
        <v>43824</v>
      </c>
      <c r="S3" s="262">
        <f t="shared" si="1"/>
        <v>43825</v>
      </c>
      <c r="T3" s="262">
        <f t="shared" si="1"/>
        <v>43826</v>
      </c>
      <c r="U3" s="262">
        <f t="shared" si="1"/>
        <v>43827</v>
      </c>
      <c r="V3" s="262">
        <f t="shared" si="1"/>
        <v>43828</v>
      </c>
      <c r="W3" s="260"/>
      <c r="X3" s="260"/>
      <c r="Y3" s="260"/>
      <c r="Z3" s="259"/>
      <c r="AA3" s="259"/>
      <c r="AB3" s="259"/>
      <c r="AC3" s="259"/>
      <c r="AD3" s="259"/>
      <c r="AE3" s="259"/>
      <c r="AF3" s="259"/>
      <c r="AG3" s="259"/>
      <c r="AH3" s="259"/>
      <c r="AI3" s="259"/>
    </row>
    <row r="4" spans="1:35" x14ac:dyDescent="0.2">
      <c r="B4" s="259"/>
      <c r="C4" s="263"/>
      <c r="D4" s="263"/>
      <c r="E4" s="263" t="s">
        <v>21</v>
      </c>
      <c r="F4" s="259"/>
      <c r="G4" s="264"/>
      <c r="H4" s="10"/>
      <c r="I4" s="10"/>
      <c r="J4" s="10"/>
      <c r="K4" s="10"/>
      <c r="L4" s="10"/>
      <c r="M4" s="264"/>
      <c r="N4" s="264"/>
      <c r="O4" s="264"/>
      <c r="P4" s="264"/>
      <c r="Q4" s="10"/>
      <c r="R4" s="10"/>
      <c r="S4" s="10"/>
      <c r="T4" s="10"/>
      <c r="U4" s="10"/>
      <c r="V4" s="264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59"/>
    </row>
    <row r="5" spans="1:35" x14ac:dyDescent="0.2">
      <c r="B5" s="259"/>
      <c r="C5" s="263"/>
      <c r="D5" s="263"/>
      <c r="E5" s="263" t="s">
        <v>22</v>
      </c>
      <c r="F5" s="259"/>
      <c r="G5" s="264"/>
      <c r="H5" s="10"/>
      <c r="I5" s="10"/>
      <c r="J5" s="10"/>
      <c r="K5" s="10"/>
      <c r="L5" s="10"/>
      <c r="M5" s="264"/>
      <c r="N5" s="264"/>
      <c r="O5" s="264"/>
      <c r="P5" s="264"/>
      <c r="Q5" s="10"/>
      <c r="R5" s="10"/>
      <c r="S5" s="10"/>
      <c r="T5" s="10"/>
      <c r="U5" s="10"/>
      <c r="V5" s="264"/>
      <c r="W5" s="260"/>
      <c r="X5" s="260"/>
      <c r="Y5" s="260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x14ac:dyDescent="0.2">
      <c r="B6" s="259"/>
      <c r="C6" s="263"/>
      <c r="D6" s="263"/>
      <c r="E6" s="263" t="s">
        <v>21</v>
      </c>
      <c r="F6" s="259"/>
      <c r="G6" s="264"/>
      <c r="H6" s="10"/>
      <c r="I6" s="10"/>
      <c r="J6" s="10"/>
      <c r="K6" s="10"/>
      <c r="L6" s="10"/>
      <c r="M6" s="264"/>
      <c r="N6" s="264"/>
      <c r="O6" s="264"/>
      <c r="P6" s="264"/>
      <c r="Q6" s="10"/>
      <c r="R6" s="10"/>
      <c r="S6" s="10"/>
      <c r="T6" s="10"/>
      <c r="U6" s="10"/>
      <c r="V6" s="264"/>
      <c r="W6" s="260"/>
      <c r="X6" s="260"/>
      <c r="Y6" s="260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x14ac:dyDescent="0.2">
      <c r="B7" s="259"/>
      <c r="C7" s="263"/>
      <c r="D7" s="263"/>
      <c r="E7" s="263" t="s">
        <v>22</v>
      </c>
      <c r="F7" s="259"/>
      <c r="G7" s="264"/>
      <c r="H7" s="10"/>
      <c r="I7" s="10"/>
      <c r="J7" s="10"/>
      <c r="K7" s="10"/>
      <c r="L7" s="10"/>
      <c r="M7" s="264"/>
      <c r="N7" s="264"/>
      <c r="O7" s="264"/>
      <c r="P7" s="264"/>
      <c r="Q7" s="10"/>
      <c r="R7" s="10"/>
      <c r="S7" s="10"/>
      <c r="T7" s="10"/>
      <c r="U7" s="10"/>
      <c r="V7" s="264"/>
      <c r="W7" s="260"/>
      <c r="X7" s="260"/>
      <c r="Y7" s="260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x14ac:dyDescent="0.2">
      <c r="B8" s="259"/>
      <c r="C8" s="263"/>
      <c r="D8" s="263"/>
      <c r="E8" s="263" t="s">
        <v>21</v>
      </c>
      <c r="F8" s="259"/>
      <c r="G8" s="264"/>
      <c r="H8" s="10"/>
      <c r="I8" s="10"/>
      <c r="J8" s="10"/>
      <c r="K8" s="10"/>
      <c r="L8" s="10"/>
      <c r="M8" s="264"/>
      <c r="N8" s="264"/>
      <c r="O8" s="264"/>
      <c r="P8" s="264"/>
      <c r="Q8" s="10"/>
      <c r="R8" s="10"/>
      <c r="S8" s="10"/>
      <c r="T8" s="10"/>
      <c r="U8" s="10"/>
      <c r="V8" s="264"/>
      <c r="W8" s="260"/>
      <c r="X8" s="260"/>
      <c r="Y8" s="260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x14ac:dyDescent="0.2">
      <c r="B9" s="259"/>
      <c r="C9" s="263"/>
      <c r="D9" s="263"/>
      <c r="E9" s="263" t="s">
        <v>22</v>
      </c>
      <c r="F9" s="259"/>
      <c r="G9" s="264"/>
      <c r="H9" s="10"/>
      <c r="I9" s="10"/>
      <c r="J9" s="10"/>
      <c r="K9" s="10"/>
      <c r="L9" s="10"/>
      <c r="M9" s="264"/>
      <c r="N9" s="264"/>
      <c r="O9" s="264"/>
      <c r="P9" s="264"/>
      <c r="Q9" s="10"/>
      <c r="R9" s="10"/>
      <c r="S9" s="10"/>
      <c r="T9" s="10"/>
      <c r="U9" s="10"/>
      <c r="V9" s="264"/>
      <c r="W9" s="260"/>
      <c r="X9" s="260"/>
      <c r="Y9" s="260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x14ac:dyDescent="0.2">
      <c r="B10" s="259"/>
      <c r="C10" s="263"/>
      <c r="D10" s="263"/>
      <c r="E10" s="263" t="s">
        <v>21</v>
      </c>
      <c r="F10" s="259"/>
      <c r="G10" s="264"/>
      <c r="H10" s="10"/>
      <c r="I10" s="10"/>
      <c r="J10" s="10"/>
      <c r="K10" s="10"/>
      <c r="L10" s="10"/>
      <c r="M10" s="264"/>
      <c r="N10" s="264"/>
      <c r="O10" s="264"/>
      <c r="P10" s="264"/>
      <c r="Q10" s="10"/>
      <c r="R10" s="10"/>
      <c r="S10" s="10"/>
      <c r="T10" s="10"/>
      <c r="U10" s="10"/>
      <c r="V10" s="264"/>
      <c r="W10" s="260"/>
      <c r="X10" s="260"/>
      <c r="Y10" s="26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x14ac:dyDescent="0.2">
      <c r="B11" s="259"/>
      <c r="C11" s="263"/>
      <c r="D11" s="263"/>
      <c r="E11" s="263" t="s">
        <v>22</v>
      </c>
      <c r="F11" s="259"/>
      <c r="G11" s="265"/>
      <c r="H11" s="12"/>
      <c r="I11" s="12"/>
      <c r="J11" s="12"/>
      <c r="K11" s="12"/>
      <c r="L11" s="12"/>
      <c r="M11" s="265"/>
      <c r="N11" s="265"/>
      <c r="O11" s="265"/>
      <c r="P11" s="265"/>
      <c r="Q11" s="12"/>
      <c r="R11" s="12"/>
      <c r="S11" s="12"/>
      <c r="T11" s="12"/>
      <c r="U11" s="12"/>
      <c r="V11" s="265"/>
      <c r="W11" s="260"/>
      <c r="X11" s="260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x14ac:dyDescent="0.2">
      <c r="B12" s="259"/>
      <c r="C12" s="263"/>
      <c r="D12" s="263"/>
      <c r="E12" s="263" t="s">
        <v>122</v>
      </c>
      <c r="F12" s="266"/>
      <c r="G12" s="267">
        <f t="shared" ref="G12:M12" si="2">ROUND(24*4*(G5-G4+G7-G6+G9-G8+G11-G10),0)*0.25/24</f>
        <v>0</v>
      </c>
      <c r="H12" s="268">
        <f t="shared" si="2"/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  <c r="N12" s="269"/>
      <c r="O12" s="259"/>
      <c r="P12" s="267">
        <f t="shared" ref="P12:V12" si="3">ROUND(24*4*(P5-P4+P7-P6+P9-P8+P11-P10),0)*0.25/24</f>
        <v>0</v>
      </c>
      <c r="Q12" s="270">
        <f t="shared" si="3"/>
        <v>0</v>
      </c>
      <c r="R12" s="271">
        <f t="shared" si="3"/>
        <v>0</v>
      </c>
      <c r="S12" s="270">
        <f t="shared" si="3"/>
        <v>0</v>
      </c>
      <c r="T12" s="268">
        <f t="shared" si="3"/>
        <v>0</v>
      </c>
      <c r="U12" s="270">
        <f t="shared" si="3"/>
        <v>0</v>
      </c>
      <c r="V12" s="268">
        <f t="shared" si="3"/>
        <v>0</v>
      </c>
      <c r="W12" s="272"/>
      <c r="X12" s="260"/>
      <c r="Y12" s="260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 x14ac:dyDescent="0.2">
      <c r="B13" s="259"/>
      <c r="C13" s="263"/>
      <c r="D13" s="263"/>
      <c r="E13" s="259"/>
      <c r="F13" s="273"/>
      <c r="G13" s="274"/>
      <c r="H13" s="274"/>
      <c r="I13" s="274"/>
      <c r="J13" s="274"/>
      <c r="K13" s="274"/>
      <c r="L13" s="274"/>
      <c r="M13" s="274"/>
      <c r="N13" s="275"/>
      <c r="O13" s="259"/>
      <c r="P13" s="274"/>
      <c r="Q13" s="274"/>
      <c r="R13" s="274"/>
      <c r="S13" s="274"/>
      <c r="T13" s="274"/>
      <c r="U13" s="274"/>
      <c r="V13" s="274"/>
      <c r="W13" s="276"/>
      <c r="X13" s="260"/>
      <c r="Y13" s="260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'P25'!R15+1</f>
        <v>26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466" t="s">
        <v>202</v>
      </c>
      <c r="AB15" s="466"/>
      <c r="AC15" s="466"/>
      <c r="AD15" s="466"/>
      <c r="AE15" s="466"/>
      <c r="AF15" s="466"/>
      <c r="AG15" s="466"/>
      <c r="AH15" s="466"/>
      <c r="AI15" s="466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'P25'!L16</f>
        <v>2023</v>
      </c>
      <c r="M16" s="31"/>
      <c r="N16" s="32"/>
      <c r="O16" s="24"/>
      <c r="P16" s="179" t="s">
        <v>16</v>
      </c>
      <c r="Q16" s="34">
        <f>'P25'!Q16+14</f>
        <v>43815</v>
      </c>
      <c r="R16" s="180" t="s">
        <v>17</v>
      </c>
      <c r="S16" s="34">
        <f>Q16+13</f>
        <v>43828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465" t="s">
        <v>201</v>
      </c>
      <c r="AB16" s="466"/>
      <c r="AC16" s="466"/>
      <c r="AD16" s="466"/>
      <c r="AE16" s="466"/>
      <c r="AF16" s="466"/>
      <c r="AG16" s="466"/>
      <c r="AH16" s="466"/>
      <c r="AI16" s="466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59"/>
      <c r="AB17" s="277"/>
      <c r="AC17" s="259"/>
      <c r="AD17" s="259"/>
      <c r="AE17" s="259"/>
      <c r="AF17" s="259"/>
      <c r="AG17" s="259"/>
      <c r="AH17" s="259"/>
      <c r="AI17" s="25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'P25'!G18</f>
        <v>0</v>
      </c>
      <c r="H18" s="166">
        <f>'P25'!H18</f>
        <v>0.33333333333333331</v>
      </c>
      <c r="I18" s="166">
        <f>'P25'!I18</f>
        <v>0.33333333333333331</v>
      </c>
      <c r="J18" s="166">
        <f>'P25'!J18</f>
        <v>0.33333333333333331</v>
      </c>
      <c r="K18" s="166">
        <f>'P25'!K18</f>
        <v>0.33333333333333331</v>
      </c>
      <c r="L18" s="166">
        <f>'P25'!L18</f>
        <v>0.33333333333333331</v>
      </c>
      <c r="M18" s="166">
        <f>'P25'!M18</f>
        <v>0</v>
      </c>
      <c r="N18" s="41">
        <f>SUM(G18:M18)</f>
        <v>1.6666666666666665</v>
      </c>
      <c r="O18" s="36"/>
      <c r="P18" s="166">
        <f>'P25'!P18</f>
        <v>0</v>
      </c>
      <c r="Q18" s="166">
        <f>'P25'!Q18</f>
        <v>0.33333333333333331</v>
      </c>
      <c r="R18" s="166">
        <f>'P25'!R18</f>
        <v>0.33333333333333331</v>
      </c>
      <c r="S18" s="166">
        <f>'P25'!S18</f>
        <v>0.33333333333333331</v>
      </c>
      <c r="T18" s="166">
        <f>'P25'!T18</f>
        <v>0.33333333333333331</v>
      </c>
      <c r="U18" s="166">
        <f>'P25'!U18</f>
        <v>0.33333333333333331</v>
      </c>
      <c r="V18" s="166">
        <f>'P25'!V18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59"/>
      <c r="AB18" s="277"/>
      <c r="AC18" s="259"/>
      <c r="AD18" s="259"/>
      <c r="AE18" s="259"/>
      <c r="AF18" s="259"/>
      <c r="AG18" s="259"/>
      <c r="AH18" s="259"/>
      <c r="AI18" s="25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'P25'!G19</f>
        <v>0</v>
      </c>
      <c r="H19" s="166">
        <f>'P25'!H19</f>
        <v>0.3125</v>
      </c>
      <c r="I19" s="166">
        <f>'P25'!I19</f>
        <v>0.3125</v>
      </c>
      <c r="J19" s="166">
        <f>'P25'!J19</f>
        <v>0.3125</v>
      </c>
      <c r="K19" s="166">
        <f>'P25'!K19</f>
        <v>0.3125</v>
      </c>
      <c r="L19" s="166">
        <f>'P25'!L19</f>
        <v>0.3125</v>
      </c>
      <c r="M19" s="166">
        <f>'P25'!M19</f>
        <v>0</v>
      </c>
      <c r="N19" s="43"/>
      <c r="O19" s="44"/>
      <c r="P19" s="166">
        <f>'P25'!P19</f>
        <v>0</v>
      </c>
      <c r="Q19" s="166">
        <f>'P25'!Q19</f>
        <v>0.3125</v>
      </c>
      <c r="R19" s="166">
        <f>'P25'!R19</f>
        <v>0.3125</v>
      </c>
      <c r="S19" s="166">
        <f>'P25'!S19</f>
        <v>0.3125</v>
      </c>
      <c r="T19" s="166">
        <f>'P25'!T19</f>
        <v>0.3125</v>
      </c>
      <c r="U19" s="166">
        <f>'P25'!U19</f>
        <v>0.3125</v>
      </c>
      <c r="V19" s="166">
        <f>'P25'!V19</f>
        <v>0</v>
      </c>
      <c r="W19" s="167"/>
      <c r="X19" s="43"/>
      <c r="Y19" s="46"/>
      <c r="Z19" s="37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'P25'!G20</f>
        <v>0</v>
      </c>
      <c r="H20" s="166">
        <f>'P25'!H20</f>
        <v>0.1875</v>
      </c>
      <c r="I20" s="166">
        <f>'P25'!I20</f>
        <v>0.1875</v>
      </c>
      <c r="J20" s="166">
        <f>'P25'!J20</f>
        <v>0.1875</v>
      </c>
      <c r="K20" s="166">
        <f>'P25'!K20</f>
        <v>0.1875</v>
      </c>
      <c r="L20" s="166">
        <f>'P25'!L20</f>
        <v>0.1875</v>
      </c>
      <c r="M20" s="166">
        <f>'P25'!M20</f>
        <v>0</v>
      </c>
      <c r="N20" s="48"/>
      <c r="O20" s="49"/>
      <c r="P20" s="166">
        <f>'P25'!P20</f>
        <v>0</v>
      </c>
      <c r="Q20" s="166">
        <f>'P25'!Q20</f>
        <v>0.1875</v>
      </c>
      <c r="R20" s="166">
        <f>'P25'!R20</f>
        <v>0.1875</v>
      </c>
      <c r="S20" s="166">
        <f>'P25'!S20</f>
        <v>0.1875</v>
      </c>
      <c r="T20" s="166">
        <f>'P25'!T20</f>
        <v>0.1875</v>
      </c>
      <c r="U20" s="166">
        <f>'P25'!U20</f>
        <v>0.1875</v>
      </c>
      <c r="V20" s="166">
        <f>'P25'!V20</f>
        <v>0</v>
      </c>
      <c r="W20" s="168"/>
      <c r="X20" s="48"/>
      <c r="Y20" s="51"/>
      <c r="Z20" s="37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59"/>
      <c r="AB22" s="259"/>
      <c r="AC22" s="259" t="s">
        <v>131</v>
      </c>
      <c r="AD22" s="259"/>
      <c r="AE22" s="259"/>
      <c r="AF22" s="259"/>
      <c r="AG22" s="259"/>
      <c r="AH22" s="259"/>
      <c r="AI22" s="25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43815</v>
      </c>
      <c r="H23" s="190">
        <f t="shared" ref="H23:M23" si="4">G23+1</f>
        <v>43816</v>
      </c>
      <c r="I23" s="190">
        <f t="shared" si="4"/>
        <v>43817</v>
      </c>
      <c r="J23" s="190">
        <f t="shared" si="4"/>
        <v>43818</v>
      </c>
      <c r="K23" s="190">
        <f t="shared" si="4"/>
        <v>43819</v>
      </c>
      <c r="L23" s="190">
        <f t="shared" si="4"/>
        <v>43820</v>
      </c>
      <c r="M23" s="190">
        <f t="shared" si="4"/>
        <v>43821</v>
      </c>
      <c r="N23" s="62"/>
      <c r="O23" s="190"/>
      <c r="P23" s="190">
        <f>M23+1</f>
        <v>43822</v>
      </c>
      <c r="Q23" s="190">
        <f t="shared" ref="Q23:V23" si="5">P23+1</f>
        <v>43823</v>
      </c>
      <c r="R23" s="190">
        <f t="shared" si="5"/>
        <v>43824</v>
      </c>
      <c r="S23" s="190">
        <f t="shared" si="5"/>
        <v>43825</v>
      </c>
      <c r="T23" s="190">
        <f t="shared" si="5"/>
        <v>43826</v>
      </c>
      <c r="U23" s="190">
        <f t="shared" si="5"/>
        <v>43827</v>
      </c>
      <c r="V23" s="190">
        <f t="shared" si="5"/>
        <v>43828</v>
      </c>
      <c r="W23" s="62"/>
      <c r="X23" s="62"/>
      <c r="Y23" s="63"/>
      <c r="Z23" s="37"/>
      <c r="AA23" s="259"/>
      <c r="AB23" s="259"/>
      <c r="AC23" s="464" t="s">
        <v>62</v>
      </c>
      <c r="AD23" s="464"/>
      <c r="AE23" s="259"/>
      <c r="AF23" s="259"/>
      <c r="AG23" s="259"/>
      <c r="AH23" s="259"/>
      <c r="AI23" s="25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59"/>
      <c r="AB24" s="259"/>
      <c r="AC24" s="263" t="s">
        <v>58</v>
      </c>
      <c r="AD24" s="263" t="s">
        <v>59</v>
      </c>
      <c r="AE24" s="259"/>
      <c r="AF24" s="259"/>
      <c r="AG24" s="259"/>
      <c r="AH24" s="259"/>
      <c r="AI24" s="25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59"/>
      <c r="AB25" s="259"/>
      <c r="AC25" s="277">
        <f>'P25'!AD25</f>
        <v>8.3333333333333329E-2</v>
      </c>
      <c r="AD25" s="277">
        <f>MOD(ROUND(96*(AC25+Y49-Y43),0)/96,Instructions!C14)</f>
        <v>0.41666666666666669</v>
      </c>
      <c r="AE25" s="259" t="s">
        <v>180</v>
      </c>
      <c r="AF25" s="259"/>
      <c r="AG25" s="259"/>
      <c r="AH25" s="259"/>
      <c r="AI25" s="25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59"/>
      <c r="AB26" s="259"/>
      <c r="AC26" s="277">
        <f>'P25'!AD26</f>
        <v>0</v>
      </c>
      <c r="AD26" s="277">
        <f>MOD(ROUND(96*(AC26+Y49-Y43),0)/96,20/24)</f>
        <v>0.33333333333333331</v>
      </c>
      <c r="AE26" s="259" t="s">
        <v>179</v>
      </c>
      <c r="AF26" s="259"/>
      <c r="AG26" s="259"/>
      <c r="AH26" s="259"/>
      <c r="AI26" s="25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59"/>
      <c r="AB28" s="278"/>
      <c r="AC28" s="278"/>
      <c r="AD28" s="279"/>
      <c r="AE28" s="279"/>
      <c r="AF28" s="279"/>
      <c r="AG28" s="279"/>
      <c r="AH28" s="259"/>
      <c r="AI28" s="25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59"/>
      <c r="AB29" s="278"/>
      <c r="AC29" s="278"/>
      <c r="AD29" s="279"/>
      <c r="AE29" s="279"/>
      <c r="AF29" s="279"/>
      <c r="AG29" s="279"/>
      <c r="AH29" s="259"/>
      <c r="AI29" s="25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59"/>
      <c r="AB30" s="278"/>
      <c r="AC30" s="278"/>
      <c r="AD30" s="279"/>
      <c r="AE30" s="279"/>
      <c r="AF30" s="279"/>
      <c r="AG30" s="279"/>
      <c r="AH30" s="259"/>
      <c r="AI30" s="25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59"/>
      <c r="AB31" s="278"/>
      <c r="AC31" s="278"/>
      <c r="AD31" s="279"/>
      <c r="AE31" s="279"/>
      <c r="AF31" s="279"/>
      <c r="AG31" s="279"/>
      <c r="AH31" s="259"/>
      <c r="AI31" s="25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59" t="s">
        <v>135</v>
      </c>
      <c r="AB32" s="259"/>
      <c r="AC32" s="259"/>
      <c r="AD32" s="259"/>
      <c r="AE32" s="259"/>
      <c r="AF32" s="259"/>
      <c r="AG32" s="259"/>
      <c r="AH32" s="259"/>
      <c r="AI32" s="25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59" t="s">
        <v>136</v>
      </c>
      <c r="AB33" s="277">
        <f>T54</f>
        <v>0</v>
      </c>
      <c r="AC33" s="259"/>
      <c r="AD33" s="259"/>
      <c r="AE33" s="259"/>
      <c r="AF33" s="259"/>
      <c r="AG33" s="259"/>
      <c r="AH33" s="259"/>
      <c r="AI33" s="25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59" t="s">
        <v>137</v>
      </c>
      <c r="AB34" s="277">
        <f>T52</f>
        <v>16.666666666666668</v>
      </c>
      <c r="AC34" s="259"/>
      <c r="AD34" s="259"/>
      <c r="AE34" s="259"/>
      <c r="AF34" s="259"/>
      <c r="AG34" s="259"/>
      <c r="AH34" s="259"/>
      <c r="AI34" s="25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59" t="s">
        <v>19</v>
      </c>
      <c r="AB35" s="277">
        <f>T53</f>
        <v>4.3333333333333321</v>
      </c>
      <c r="AC35" s="280" t="s">
        <v>134</v>
      </c>
      <c r="AD35" s="259"/>
      <c r="AE35" s="259"/>
      <c r="AF35" s="259"/>
      <c r="AG35" s="259"/>
      <c r="AH35" s="259"/>
      <c r="AI35" s="25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59" t="s">
        <v>138</v>
      </c>
      <c r="AB36" s="277">
        <f>T58</f>
        <v>0</v>
      </c>
      <c r="AC36" s="277">
        <f>'P25'!AC38</f>
        <v>0</v>
      </c>
      <c r="AD36" s="259" t="s">
        <v>77</v>
      </c>
      <c r="AE36" s="259"/>
      <c r="AF36" s="259"/>
      <c r="AG36" s="259"/>
      <c r="AH36" s="259"/>
      <c r="AI36" s="25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59" t="s">
        <v>139</v>
      </c>
      <c r="AB37" s="277">
        <f>T55</f>
        <v>0</v>
      </c>
      <c r="AC37" s="277">
        <f>AC36+Y43</f>
        <v>0</v>
      </c>
      <c r="AD37" s="259" t="s">
        <v>78</v>
      </c>
      <c r="AE37" s="259"/>
      <c r="AF37" s="259"/>
      <c r="AG37" s="259"/>
      <c r="AH37" s="259"/>
      <c r="AI37" s="25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59" t="s">
        <v>140</v>
      </c>
      <c r="AB38" s="277">
        <f t="shared" ref="AB38:AB39" si="14">T56</f>
        <v>0</v>
      </c>
      <c r="AC38" s="277">
        <f>MOD(ROUND(96*AC37,0)/96,80/24)</f>
        <v>0</v>
      </c>
      <c r="AD38" s="259" t="s">
        <v>79</v>
      </c>
      <c r="AE38" s="259"/>
      <c r="AF38" s="259"/>
      <c r="AG38" s="259"/>
      <c r="AH38" s="259"/>
      <c r="AI38" s="25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59" t="s">
        <v>141</v>
      </c>
      <c r="AB39" s="277">
        <f t="shared" si="14"/>
        <v>0</v>
      </c>
      <c r="AC39" s="259">
        <f>IF(Instructions!A14=0,IF((AC38&lt;AC37),0,1),1)</f>
        <v>1</v>
      </c>
      <c r="AD39" s="259" t="s">
        <v>80</v>
      </c>
      <c r="AE39" s="259"/>
      <c r="AF39" s="259"/>
      <c r="AG39" s="259"/>
      <c r="AH39" s="259"/>
      <c r="AI39" s="25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>
        <v>0.33333333333333331</v>
      </c>
      <c r="R41" s="118"/>
      <c r="S41" s="118"/>
      <c r="T41" s="118"/>
      <c r="U41" s="118"/>
      <c r="V41" s="117"/>
      <c r="W41" s="79">
        <f t="shared" si="12"/>
        <v>0.33333333333333331</v>
      </c>
      <c r="X41" s="120"/>
      <c r="Y41" s="84">
        <f t="shared" si="13"/>
        <v>0.33333333333333331</v>
      </c>
      <c r="Z41" s="37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0.33333333333333331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0.33333333333333331</v>
      </c>
      <c r="X45" s="150"/>
      <c r="Y45" s="104">
        <f>N45+W45</f>
        <v>0.33333333333333331</v>
      </c>
      <c r="Z45" s="37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0.33333333333333331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0.33333333333333331</v>
      </c>
      <c r="X47" s="141"/>
      <c r="Y47" s="84">
        <f>N47+W47</f>
        <v>0.33333333333333331</v>
      </c>
      <c r="Z47" s="24"/>
      <c r="AA47" s="259"/>
      <c r="AB47" s="281" t="s">
        <v>132</v>
      </c>
      <c r="AC47" s="259"/>
      <c r="AD47" s="259"/>
      <c r="AE47" s="259"/>
      <c r="AF47" s="259"/>
      <c r="AG47" s="259"/>
      <c r="AH47" s="259"/>
      <c r="AI47" s="25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0.33333333333333331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0.33333333333333331</v>
      </c>
      <c r="X49" s="150"/>
      <c r="Y49" s="103">
        <f>N49+W49</f>
        <v>0.33333333333333331</v>
      </c>
      <c r="Z49" s="24"/>
      <c r="AA49" s="259"/>
      <c r="AB49" s="281" t="s">
        <v>197</v>
      </c>
      <c r="AC49" s="259"/>
      <c r="AD49" s="259"/>
      <c r="AE49" s="259"/>
      <c r="AF49" s="259"/>
      <c r="AG49" s="259"/>
      <c r="AH49" s="259"/>
      <c r="AI49" s="25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'P25'!T52</f>
        <v>16.416666666666668</v>
      </c>
      <c r="Q52" s="446"/>
      <c r="R52" s="153">
        <f>+Y55*AC39</f>
        <v>0.25</v>
      </c>
      <c r="S52" s="153">
        <f>Y34+Y52</f>
        <v>0</v>
      </c>
      <c r="T52" s="445">
        <f>P52+R52-S52</f>
        <v>16.666666666666668</v>
      </c>
      <c r="U52" s="457"/>
      <c r="V52" s="24"/>
      <c r="W52" s="154" t="s">
        <v>117</v>
      </c>
      <c r="X52" s="56"/>
      <c r="Y52" s="155">
        <v>0</v>
      </c>
      <c r="Z52" s="24"/>
      <c r="AA52" s="259"/>
      <c r="AB52" s="282" t="s">
        <v>127</v>
      </c>
      <c r="AC52" s="259"/>
      <c r="AD52" s="259"/>
      <c r="AE52" s="259"/>
      <c r="AF52" s="259"/>
      <c r="AG52" s="259"/>
      <c r="AH52" s="259"/>
      <c r="AI52" s="25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'P25'!T53</f>
        <v>4.1666666666666652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4.3333333333333321</v>
      </c>
      <c r="U53" s="458"/>
      <c r="V53" s="24"/>
      <c r="W53" s="56"/>
      <c r="X53" s="56"/>
      <c r="Y53" s="151"/>
      <c r="Z53" s="24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MIN(Instructions!$C$7,'P25'!T54)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59"/>
      <c r="AB54" s="260"/>
      <c r="AC54" s="259"/>
      <c r="AD54" s="259"/>
      <c r="AE54" s="259"/>
      <c r="AF54" s="259"/>
      <c r="AG54" s="259"/>
      <c r="AH54" s="259"/>
      <c r="AI54" s="25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'P25'!T55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IF(Instructions!A14=0,IF('P25'!Y55=TIME(10,0,0),TIME(6,0,0),'P25'!Y55),FLOOR((ROUND(96*(AC25+Y49-Y43),0)/96)/Instructions!C14,1)/24)</f>
        <v>0.25</v>
      </c>
      <c r="Z55" s="24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'P25'!T56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IF(Instructions!A14=0,'P25'!Y56,FLOOR((ROUND(96*(AC26+Y49-Y43),0)/96)/20,1/24))</f>
        <v>0.16666666666666666</v>
      </c>
      <c r="Z56" s="24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'P25'!T57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'P25'!T58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59"/>
      <c r="AB59" s="259"/>
      <c r="AC59" s="259" t="s">
        <v>115</v>
      </c>
      <c r="AD59" s="259"/>
      <c r="AE59" s="259"/>
      <c r="AF59" s="259"/>
      <c r="AG59" s="259"/>
      <c r="AH59" s="259"/>
      <c r="AI59" s="259"/>
    </row>
    <row r="60" spans="1:35" x14ac:dyDescent="0.2">
      <c r="A60" s="24"/>
      <c r="B60" s="164" t="str">
        <f>'P25'!B60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59"/>
      <c r="AB60" s="259"/>
      <c r="AC60" s="259" t="s">
        <v>116</v>
      </c>
      <c r="AD60" s="259"/>
      <c r="AE60" s="259"/>
      <c r="AF60" s="259"/>
      <c r="AG60" s="259"/>
      <c r="AH60" s="259"/>
      <c r="AI60" s="25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 ht="13.5" thickBot="1" x14ac:dyDescent="0.25">
      <c r="A62" s="24"/>
      <c r="B62" s="37" t="str">
        <f>'P25'!B62</f>
        <v>____________________________</v>
      </c>
      <c r="C62" s="24"/>
      <c r="D62" s="24"/>
      <c r="E62" s="24"/>
      <c r="F62" s="24"/>
      <c r="G62" s="24"/>
      <c r="H62" s="160"/>
      <c r="I62" s="160" t="str">
        <f>'P25'!I62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 ht="14.25" customHeight="1" x14ac:dyDescent="0.2">
      <c r="A63" s="24"/>
      <c r="B63" s="47" t="str">
        <f>'P25'!B63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'P25'!I63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 x14ac:dyDescent="0.2">
      <c r="Z64" s="24"/>
    </row>
  </sheetData>
  <mergeCells count="37">
    <mergeCell ref="P15:Q15"/>
    <mergeCell ref="T16:U16"/>
    <mergeCell ref="B23:C23"/>
    <mergeCell ref="AC23:AD23"/>
    <mergeCell ref="B32:C32"/>
    <mergeCell ref="AA16:AI16"/>
    <mergeCell ref="AA15:AI15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9" priority="13" stopIfTrue="1" operator="equal">
      <formula>TODAY()</formula>
    </cfRule>
  </conditionalFormatting>
  <conditionalFormatting sqref="O23:V24 G23:M24">
    <cfRule type="cellIs" dxfId="8" priority="12" stopIfTrue="1" operator="equal">
      <formula>TODAY()</formula>
    </cfRule>
  </conditionalFormatting>
  <conditionalFormatting sqref="G12:M13 P12:V13">
    <cfRule type="cellIs" dxfId="7" priority="11" stopIfTrue="1" operator="equal">
      <formula>0</formula>
    </cfRule>
  </conditionalFormatting>
  <conditionalFormatting sqref="G47:N47 P47:W47 Y47 Y45 Y33:Y43 Y31 Y24:Y29">
    <cfRule type="cellIs" dxfId="6" priority="10" stopIfTrue="1" operator="equal">
      <formula>0</formula>
    </cfRule>
  </conditionalFormatting>
  <conditionalFormatting sqref="T54:U54">
    <cfRule type="cellIs" dxfId="5" priority="9" stopIfTrue="1" operator="greaterThan">
      <formula>1</formula>
    </cfRule>
  </conditionalFormatting>
  <conditionalFormatting sqref="G18:M20 P18:V20">
    <cfRule type="cellIs" dxfId="4" priority="8" operator="equal">
      <formula>0</formula>
    </cfRule>
  </conditionalFormatting>
  <conditionalFormatting sqref="G49:M49 P49:V49">
    <cfRule type="expression" dxfId="3" priority="5">
      <formula>G49&lt;&gt;G18</formula>
    </cfRule>
  </conditionalFormatting>
  <conditionalFormatting sqref="P49:V49">
    <cfRule type="expression" dxfId="2" priority="6">
      <formula>P49&lt;&gt;P18</formula>
    </cfRule>
  </conditionalFormatting>
  <conditionalFormatting sqref="W33:W43 G33:G36 N33:N43 G45:N45 P45:W45 P25:V25 G49:N49 P49:W49 N24:N29 W24:W29 G31:N31 P31:W31">
    <cfRule type="cellIs" dxfId="1" priority="7" operator="equal">
      <formula>0</formula>
    </cfRule>
  </conditionalFormatting>
  <conditionalFormatting sqref="G25:M25">
    <cfRule type="cellIs" dxfId="0" priority="1" operator="equal">
      <formula>0</formula>
    </cfRule>
  </conditionalFormatting>
  <hyperlinks>
    <hyperlink ref="AA16" r:id="rId1" display="https://axon.ars.usda.gov/Employee Tools/Documents/TA2023.xlsx" xr:uid="{8AF19E49-1631-4027-9A7A-E085795C4A81}"/>
  </hyperlinks>
  <pageMargins left="0.25" right="0.25" top="0.54" bottom="0.25" header="0" footer="0"/>
  <pageSetup scale="89" orientation="landscape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11">
    <tabColor theme="3" tint="0.79998168889431442"/>
    <pageSetUpPr fitToPage="1"/>
  </sheetPr>
  <dimension ref="A1:AH64"/>
  <sheetViews>
    <sheetView zoomScale="90" zoomScaleNormal="90" workbookViewId="0">
      <selection activeCell="H24" sqref="H24"/>
    </sheetView>
  </sheetViews>
  <sheetFormatPr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42578125" style="2" customWidth="1"/>
    <col min="7" max="13" width="6.5703125" style="2" customWidth="1"/>
    <col min="14" max="14" width="8.42578125" style="2" customWidth="1"/>
    <col min="15" max="15" width="1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4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</row>
    <row r="2" spans="1:34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x14ac:dyDescent="0.2">
      <c r="B3" s="209"/>
      <c r="C3" s="209"/>
      <c r="D3" s="209"/>
      <c r="E3" s="209"/>
      <c r="F3" s="209"/>
      <c r="G3" s="212">
        <f t="shared" si="0"/>
        <v>43465</v>
      </c>
      <c r="H3" s="212">
        <f t="shared" si="0"/>
        <v>43466</v>
      </c>
      <c r="I3" s="212">
        <f t="shared" si="0"/>
        <v>43467</v>
      </c>
      <c r="J3" s="212">
        <f t="shared" si="0"/>
        <v>43468</v>
      </c>
      <c r="K3" s="212">
        <f t="shared" si="0"/>
        <v>43469</v>
      </c>
      <c r="L3" s="212">
        <f t="shared" si="0"/>
        <v>43470</v>
      </c>
      <c r="M3" s="212">
        <f t="shared" si="0"/>
        <v>43471</v>
      </c>
      <c r="N3" s="212"/>
      <c r="O3" s="212"/>
      <c r="P3" s="212">
        <f t="shared" si="1"/>
        <v>43472</v>
      </c>
      <c r="Q3" s="212">
        <f t="shared" si="1"/>
        <v>43473</v>
      </c>
      <c r="R3" s="212">
        <f t="shared" si="1"/>
        <v>43474</v>
      </c>
      <c r="S3" s="212">
        <f t="shared" si="1"/>
        <v>43475</v>
      </c>
      <c r="T3" s="212">
        <f t="shared" si="1"/>
        <v>43476</v>
      </c>
      <c r="U3" s="212">
        <f t="shared" si="1"/>
        <v>43477</v>
      </c>
      <c r="V3" s="212">
        <f t="shared" si="1"/>
        <v>43478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</row>
    <row r="4" spans="1:34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</row>
    <row r="5" spans="1:34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</row>
    <row r="6" spans="1:34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</row>
    <row r="7" spans="1:34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</row>
    <row r="8" spans="1:34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</row>
    <row r="9" spans="1:34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</row>
    <row r="10" spans="1:34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</row>
    <row r="11" spans="1:34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</row>
    <row r="12" spans="1:34" x14ac:dyDescent="0.2">
      <c r="B12" s="209"/>
      <c r="C12" s="213"/>
      <c r="D12" s="213"/>
      <c r="E12" s="213" t="s">
        <v>122</v>
      </c>
      <c r="F12" s="216"/>
      <c r="G12" s="217">
        <f t="shared" ref="G12" si="2">ROUND(24*4*(G5-G4+G7-G6+G9-G8+G11-G10),0)*0.25/24</f>
        <v>0</v>
      </c>
      <c r="H12" s="218">
        <f t="shared" ref="H12" si="3">ROUND(24*4*(H5-H4+H7-H6+H9-H8+H11-H10),0)*0.25/24</f>
        <v>0</v>
      </c>
      <c r="I12" s="218">
        <f t="shared" ref="I12" si="4">ROUND(24*4*(I5-I4+I7-I6+I9-I8+I11-I10),0)*0.25/24</f>
        <v>0</v>
      </c>
      <c r="J12" s="218">
        <f t="shared" ref="J12" si="5">ROUND(24*4*(J5-J4+J7-J6+J9-J8+J11-J10),0)*0.25/24</f>
        <v>0</v>
      </c>
      <c r="K12" s="218">
        <f t="shared" ref="K12" si="6">ROUND(24*4*(K5-K4+K7-K6+K9-K8+K11-K10),0)*0.25/24</f>
        <v>0</v>
      </c>
      <c r="L12" s="218">
        <f t="shared" ref="L12" si="7">ROUND(24*4*(L5-L4+L7-L6+L9-L8+L11-L10),0)*0.25/24</f>
        <v>0</v>
      </c>
      <c r="M12" s="218">
        <f t="shared" ref="M12" si="8">ROUND(24*4*(M5-M4+M7-M6+M9-M8+M11-M10),0)*0.25/24</f>
        <v>0</v>
      </c>
      <c r="N12" s="219"/>
      <c r="O12" s="209"/>
      <c r="P12" s="217">
        <f t="shared" ref="P12" si="9">ROUND(24*4*(P5-P4+P7-P6+P9-P8+P11-P10),0)*0.25/24</f>
        <v>0</v>
      </c>
      <c r="Q12" s="220">
        <f t="shared" ref="Q12" si="10">ROUND(24*4*(Q5-Q4+Q7-Q6+Q9-Q8+Q11-Q10),0)*0.25/24</f>
        <v>0</v>
      </c>
      <c r="R12" s="221">
        <f t="shared" ref="R12" si="11">ROUND(24*4*(R5-R4+R7-R6+R9-R8+R11-R10),0)*0.25/24</f>
        <v>0</v>
      </c>
      <c r="S12" s="220">
        <f t="shared" ref="S12" si="12">ROUND(24*4*(S5-S4+S7-S6+S9-S8+S11-S10),0)*0.25/24</f>
        <v>0</v>
      </c>
      <c r="T12" s="218">
        <f t="shared" ref="T12" si="13">ROUND(24*4*(T5-T4+T7-T6+T9-T8+T11-T10),0)*0.25/24</f>
        <v>0</v>
      </c>
      <c r="U12" s="220">
        <f t="shared" ref="U12" si="14">ROUND(24*4*(U5-U4+U7-U6+U9-U8+U11-U10),0)*0.25/24</f>
        <v>0</v>
      </c>
      <c r="V12" s="218">
        <f t="shared" ref="V12" si="15">ROUND(24*4*(V5-V4+V7-V6+V9-V8+V11-V10),0)*0.25/24</f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</row>
    <row r="13" spans="1:34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</row>
    <row r="14" spans="1:34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</row>
    <row r="15" spans="1:34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v>1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</row>
    <row r="16" spans="1:34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v>2023</v>
      </c>
      <c r="M16" s="31"/>
      <c r="N16" s="32"/>
      <c r="O16" s="24"/>
      <c r="P16" s="179" t="s">
        <v>16</v>
      </c>
      <c r="Q16" s="34">
        <v>43465</v>
      </c>
      <c r="R16" s="180" t="s">
        <v>17</v>
      </c>
      <c r="S16" s="34">
        <f>Q16+13</f>
        <v>43478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</row>
    <row r="17" spans="1:34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</row>
    <row r="18" spans="1:34" x14ac:dyDescent="0.2">
      <c r="A18" s="24"/>
      <c r="B18" s="37"/>
      <c r="C18" s="24"/>
      <c r="D18" s="37"/>
      <c r="E18" s="187" t="s">
        <v>15</v>
      </c>
      <c r="F18" s="24"/>
      <c r="G18" s="39"/>
      <c r="H18" s="40">
        <v>0.33333333333333331</v>
      </c>
      <c r="I18" s="40">
        <v>0.33333333333333331</v>
      </c>
      <c r="J18" s="40">
        <v>0.33333333333333331</v>
      </c>
      <c r="K18" s="40">
        <v>0.33333333333333331</v>
      </c>
      <c r="L18" s="40">
        <v>0.33333333333333331</v>
      </c>
      <c r="M18" s="40"/>
      <c r="N18" s="41">
        <f>SUM(G18:M18)</f>
        <v>1.6666666666666665</v>
      </c>
      <c r="O18" s="36"/>
      <c r="P18" s="39"/>
      <c r="Q18" s="40">
        <v>0.33333333333333331</v>
      </c>
      <c r="R18" s="40">
        <v>0.33333333333333331</v>
      </c>
      <c r="S18" s="40">
        <v>0.33333333333333331</v>
      </c>
      <c r="T18" s="40">
        <v>0.33333333333333331</v>
      </c>
      <c r="U18" s="40">
        <v>0.33333333333333331</v>
      </c>
      <c r="V18" s="40"/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</row>
    <row r="19" spans="1:34" x14ac:dyDescent="0.2">
      <c r="A19" s="24"/>
      <c r="B19" s="37"/>
      <c r="C19" s="24"/>
      <c r="D19" s="24"/>
      <c r="E19" s="187" t="s">
        <v>50</v>
      </c>
      <c r="F19" s="24"/>
      <c r="G19" s="39"/>
      <c r="H19" s="40">
        <v>0.3125</v>
      </c>
      <c r="I19" s="40">
        <v>0.3125</v>
      </c>
      <c r="J19" s="40">
        <v>0.3125</v>
      </c>
      <c r="K19" s="40">
        <v>0.3125</v>
      </c>
      <c r="L19" s="40">
        <v>0.3125</v>
      </c>
      <c r="M19" s="40"/>
      <c r="N19" s="43"/>
      <c r="O19" s="44"/>
      <c r="P19" s="40"/>
      <c r="Q19" s="40">
        <v>0.3125</v>
      </c>
      <c r="R19" s="40">
        <v>0.3125</v>
      </c>
      <c r="S19" s="40">
        <v>0.3125</v>
      </c>
      <c r="T19" s="40">
        <v>0.3125</v>
      </c>
      <c r="U19" s="40">
        <v>0.3125</v>
      </c>
      <c r="V19" s="39"/>
      <c r="W19" s="205"/>
      <c r="X19" s="45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</row>
    <row r="20" spans="1:34" x14ac:dyDescent="0.2">
      <c r="A20" s="24"/>
      <c r="B20" s="47"/>
      <c r="C20" s="31"/>
      <c r="D20" s="31"/>
      <c r="E20" s="188" t="s">
        <v>51</v>
      </c>
      <c r="F20" s="31"/>
      <c r="G20" s="39"/>
      <c r="H20" s="40">
        <v>0.1875</v>
      </c>
      <c r="I20" s="40">
        <v>0.1875</v>
      </c>
      <c r="J20" s="40">
        <v>0.1875</v>
      </c>
      <c r="K20" s="40">
        <v>0.1875</v>
      </c>
      <c r="L20" s="40">
        <v>0.1875</v>
      </c>
      <c r="M20" s="40"/>
      <c r="N20" s="48"/>
      <c r="O20" s="49"/>
      <c r="P20" s="40"/>
      <c r="Q20" s="40">
        <v>0.1875</v>
      </c>
      <c r="R20" s="40">
        <v>0.1875</v>
      </c>
      <c r="S20" s="40">
        <v>0.1875</v>
      </c>
      <c r="T20" s="40">
        <v>0.1875</v>
      </c>
      <c r="U20" s="40">
        <v>0.1875</v>
      </c>
      <c r="V20" s="39"/>
      <c r="W20" s="168"/>
      <c r="X20" s="50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</row>
    <row r="21" spans="1:34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</row>
    <row r="22" spans="1:34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</row>
    <row r="23" spans="1:34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43465</v>
      </c>
      <c r="H23" s="190">
        <f t="shared" ref="H23:M23" si="16">G23+1</f>
        <v>43466</v>
      </c>
      <c r="I23" s="190">
        <f t="shared" si="16"/>
        <v>43467</v>
      </c>
      <c r="J23" s="190">
        <f t="shared" si="16"/>
        <v>43468</v>
      </c>
      <c r="K23" s="190">
        <f t="shared" si="16"/>
        <v>43469</v>
      </c>
      <c r="L23" s="190">
        <f t="shared" si="16"/>
        <v>43470</v>
      </c>
      <c r="M23" s="190">
        <f t="shared" si="16"/>
        <v>43471</v>
      </c>
      <c r="N23" s="62"/>
      <c r="O23" s="190"/>
      <c r="P23" s="190">
        <f>M23+1</f>
        <v>43472</v>
      </c>
      <c r="Q23" s="190">
        <f t="shared" ref="Q23:V23" si="17">P23+1</f>
        <v>43473</v>
      </c>
      <c r="R23" s="190">
        <f t="shared" si="17"/>
        <v>43474</v>
      </c>
      <c r="S23" s="190">
        <f t="shared" si="17"/>
        <v>43475</v>
      </c>
      <c r="T23" s="190">
        <f t="shared" si="17"/>
        <v>43476</v>
      </c>
      <c r="U23" s="190">
        <f t="shared" si="17"/>
        <v>43477</v>
      </c>
      <c r="V23" s="190">
        <f t="shared" si="17"/>
        <v>43478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</row>
    <row r="24" spans="1:34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18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</row>
    <row r="25" spans="1:34" ht="13.5" customHeight="1" x14ac:dyDescent="0.2">
      <c r="A25" s="24"/>
      <c r="B25" s="192" t="s">
        <v>198</v>
      </c>
      <c r="C25" s="74"/>
      <c r="D25" s="75"/>
      <c r="E25" s="76"/>
      <c r="F25" s="25"/>
      <c r="G25" s="81">
        <f t="shared" ref="G25:J25" si="19">G12-G24-G26-G27-G28-G29</f>
        <v>0</v>
      </c>
      <c r="H25" s="81">
        <f t="shared" si="19"/>
        <v>0</v>
      </c>
      <c r="I25" s="81">
        <f t="shared" si="19"/>
        <v>0</v>
      </c>
      <c r="J25" s="81">
        <f t="shared" si="19"/>
        <v>0</v>
      </c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20">SUM(G25:M25)</f>
        <v>0</v>
      </c>
      <c r="O25" s="80"/>
      <c r="P25" s="81">
        <f t="shared" ref="P25:V25" si="21">P12-P24-P26-P27-P28-P29</f>
        <v>0</v>
      </c>
      <c r="Q25" s="81">
        <f t="shared" si="21"/>
        <v>0</v>
      </c>
      <c r="R25" s="81">
        <f t="shared" si="21"/>
        <v>0</v>
      </c>
      <c r="S25" s="81">
        <f t="shared" si="21"/>
        <v>0</v>
      </c>
      <c r="T25" s="81">
        <f t="shared" si="21"/>
        <v>0</v>
      </c>
      <c r="U25" s="81">
        <f t="shared" si="21"/>
        <v>0</v>
      </c>
      <c r="V25" s="81">
        <f t="shared" si="21"/>
        <v>0</v>
      </c>
      <c r="W25" s="94">
        <f t="shared" ref="W25:W29" si="22">SUM(P25:V25)</f>
        <v>0</v>
      </c>
      <c r="X25" s="83"/>
      <c r="Y25" s="84">
        <f>N24+W24</f>
        <v>0</v>
      </c>
      <c r="Z25" s="37"/>
      <c r="AA25" s="209"/>
      <c r="AB25" s="209"/>
      <c r="AC25" s="227">
        <f>Instructions!A15</f>
        <v>0</v>
      </c>
      <c r="AD25" s="227">
        <f>MOD(ROUND(96*(AC25+Y49-Y43),0)/96,Instructions!C14)</f>
        <v>0.33333333333333331</v>
      </c>
      <c r="AE25" s="209" t="s">
        <v>180</v>
      </c>
      <c r="AF25" s="209"/>
      <c r="AG25" s="209"/>
      <c r="AH25" s="209"/>
    </row>
    <row r="26" spans="1:34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20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22"/>
        <v>0</v>
      </c>
      <c r="X26" s="83"/>
      <c r="Y26" s="84">
        <f>N26+W26</f>
        <v>0</v>
      </c>
      <c r="Z26" s="37"/>
      <c r="AA26" s="209"/>
      <c r="AB26" s="209"/>
      <c r="AC26" s="227">
        <f>Instructions!A16</f>
        <v>0</v>
      </c>
      <c r="AD26" s="227">
        <f>MOD(ROUND(96*(AC26+Y49-Y43),0)/96,20/24)</f>
        <v>0.33333333333333331</v>
      </c>
      <c r="AE26" s="209" t="s">
        <v>179</v>
      </c>
      <c r="AF26" s="209"/>
      <c r="AG26" s="209"/>
      <c r="AH26" s="209"/>
    </row>
    <row r="27" spans="1:34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20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22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</row>
    <row r="28" spans="1:34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20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22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</row>
    <row r="29" spans="1:34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20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22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</row>
    <row r="30" spans="1:34" ht="4.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</row>
    <row r="31" spans="1:34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23">SUM(I24:I30)</f>
        <v>0</v>
      </c>
      <c r="J31" s="100">
        <f t="shared" si="23"/>
        <v>0</v>
      </c>
      <c r="K31" s="100">
        <f t="shared" si="23"/>
        <v>0</v>
      </c>
      <c r="L31" s="100">
        <f t="shared" si="23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24">SUM(R24:R30)</f>
        <v>0</v>
      </c>
      <c r="S31" s="100">
        <f t="shared" si="24"/>
        <v>0</v>
      </c>
      <c r="T31" s="100">
        <f t="shared" si="24"/>
        <v>0</v>
      </c>
      <c r="U31" s="100">
        <f t="shared" si="24"/>
        <v>0</v>
      </c>
      <c r="V31" s="100">
        <f t="shared" si="24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</row>
    <row r="32" spans="1:34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</row>
    <row r="33" spans="1:34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20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25">SUM(P33:V33)</f>
        <v>0</v>
      </c>
      <c r="X33" s="72"/>
      <c r="Y33" s="73">
        <f t="shared" ref="Y33:Y43" si="26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</row>
    <row r="34" spans="1:34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20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25"/>
        <v>0</v>
      </c>
      <c r="X34" s="115"/>
      <c r="Y34" s="84">
        <f t="shared" si="26"/>
        <v>0</v>
      </c>
      <c r="Z34" s="37"/>
      <c r="AA34" s="209" t="s">
        <v>137</v>
      </c>
      <c r="AB34" s="227">
        <f>T52</f>
        <v>10.25</v>
      </c>
      <c r="AC34" s="209"/>
      <c r="AD34" s="209"/>
      <c r="AE34" s="209"/>
      <c r="AF34" s="209"/>
      <c r="AG34" s="209"/>
      <c r="AH34" s="209"/>
    </row>
    <row r="35" spans="1:34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20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25"/>
        <v>0</v>
      </c>
      <c r="X35" s="115"/>
      <c r="Y35" s="84">
        <f t="shared" si="26"/>
        <v>0</v>
      </c>
      <c r="Z35" s="37"/>
      <c r="AA35" s="209" t="s">
        <v>19</v>
      </c>
      <c r="AB35" s="227">
        <f>T53</f>
        <v>0.16666666666666666</v>
      </c>
      <c r="AC35" s="230"/>
      <c r="AD35" s="209"/>
      <c r="AE35" s="209"/>
      <c r="AF35" s="209"/>
      <c r="AG35" s="209"/>
      <c r="AH35" s="209"/>
    </row>
    <row r="36" spans="1:34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20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25"/>
        <v>0</v>
      </c>
      <c r="X36" s="115"/>
      <c r="Y36" s="84">
        <f t="shared" si="26"/>
        <v>0</v>
      </c>
      <c r="Z36" s="37"/>
      <c r="AA36" s="209" t="s">
        <v>138</v>
      </c>
      <c r="AB36" s="227">
        <f>T58</f>
        <v>0</v>
      </c>
      <c r="AC36" s="209"/>
      <c r="AD36" s="209"/>
      <c r="AE36" s="209"/>
      <c r="AF36" s="209"/>
      <c r="AG36" s="209"/>
      <c r="AH36" s="209"/>
    </row>
    <row r="37" spans="1:34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20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25"/>
        <v>0</v>
      </c>
      <c r="X37" s="115"/>
      <c r="Y37" s="84">
        <f t="shared" si="26"/>
        <v>0</v>
      </c>
      <c r="Z37" s="37"/>
      <c r="AA37" s="209" t="s">
        <v>139</v>
      </c>
      <c r="AB37" s="227">
        <f>T55</f>
        <v>0</v>
      </c>
      <c r="AC37" s="230" t="s">
        <v>133</v>
      </c>
      <c r="AD37" s="209"/>
      <c r="AE37" s="209"/>
      <c r="AF37" s="209"/>
      <c r="AG37" s="209"/>
      <c r="AH37" s="209"/>
    </row>
    <row r="38" spans="1:34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20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25"/>
        <v>0</v>
      </c>
      <c r="X38" s="115"/>
      <c r="Y38" s="84">
        <f t="shared" si="26"/>
        <v>0</v>
      </c>
      <c r="Z38" s="37"/>
      <c r="AA38" s="209" t="s">
        <v>140</v>
      </c>
      <c r="AB38" s="227">
        <f t="shared" ref="AB38:AB39" si="27">T56</f>
        <v>0</v>
      </c>
      <c r="AC38" s="227"/>
      <c r="AD38" s="209"/>
      <c r="AE38" s="209"/>
      <c r="AF38" s="209"/>
      <c r="AG38" s="209"/>
      <c r="AH38" s="209"/>
    </row>
    <row r="39" spans="1:34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20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25"/>
        <v>0</v>
      </c>
      <c r="X39" s="115"/>
      <c r="Y39" s="84">
        <f t="shared" si="26"/>
        <v>0</v>
      </c>
      <c r="Z39" s="37"/>
      <c r="AA39" s="209" t="s">
        <v>141</v>
      </c>
      <c r="AB39" s="227">
        <f t="shared" si="27"/>
        <v>0</v>
      </c>
      <c r="AC39" s="227">
        <f>MOD(ROUND(96*Y43,0)/96,80/24)</f>
        <v>0</v>
      </c>
      <c r="AD39" s="209" t="s">
        <v>79</v>
      </c>
      <c r="AE39" s="209"/>
      <c r="AF39" s="209"/>
      <c r="AG39" s="209"/>
      <c r="AH39" s="209"/>
    </row>
    <row r="40" spans="1:34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20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25"/>
        <v>0</v>
      </c>
      <c r="X40" s="115"/>
      <c r="Y40" s="84">
        <f t="shared" si="26"/>
        <v>0</v>
      </c>
      <c r="Z40" s="37"/>
      <c r="AA40" s="209"/>
      <c r="AB40" s="209"/>
      <c r="AC40" s="209">
        <f>IF(Instructions!A14=0,IF((AC39&lt;Y43),0,1),1)</f>
        <v>1</v>
      </c>
      <c r="AD40" s="209" t="s">
        <v>80</v>
      </c>
      <c r="AE40" s="209"/>
      <c r="AF40" s="209"/>
      <c r="AG40" s="209"/>
      <c r="AH40" s="209"/>
    </row>
    <row r="41" spans="1:34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>
        <v>0.33333333333333331</v>
      </c>
      <c r="I41" s="118"/>
      <c r="J41" s="118"/>
      <c r="K41" s="118"/>
      <c r="L41" s="118"/>
      <c r="M41" s="117"/>
      <c r="N41" s="79">
        <f t="shared" si="20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25"/>
        <v>0</v>
      </c>
      <c r="X41" s="120"/>
      <c r="Y41" s="84">
        <f t="shared" si="26"/>
        <v>0.33333333333333331</v>
      </c>
      <c r="Z41" s="37"/>
      <c r="AA41" s="209"/>
      <c r="AB41" s="209"/>
      <c r="AC41" s="209"/>
      <c r="AD41" s="209"/>
      <c r="AE41" s="209"/>
      <c r="AF41" s="209"/>
      <c r="AG41" s="209"/>
      <c r="AH41" s="209"/>
    </row>
    <row r="42" spans="1:34" ht="13.5" customHeight="1" x14ac:dyDescent="0.2">
      <c r="A42" s="24"/>
      <c r="B42" s="192" t="s">
        <v>183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20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25"/>
        <v>0</v>
      </c>
      <c r="X42" s="115"/>
      <c r="Y42" s="84">
        <f t="shared" si="26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</row>
    <row r="43" spans="1:34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20"/>
        <v>0</v>
      </c>
      <c r="O43" s="122"/>
      <c r="P43" s="113"/>
      <c r="Q43" s="113"/>
      <c r="R43" s="113"/>
      <c r="S43" s="113"/>
      <c r="T43" s="113"/>
      <c r="U43" s="113"/>
      <c r="V43" s="113"/>
      <c r="W43" s="79">
        <f t="shared" si="25"/>
        <v>0</v>
      </c>
      <c r="X43" s="115"/>
      <c r="Y43" s="84">
        <f t="shared" si="26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</row>
    <row r="44" spans="1:34" ht="3.75" customHeight="1" x14ac:dyDescent="0.2">
      <c r="A44" s="24"/>
      <c r="B44" s="194"/>
      <c r="C44" s="92"/>
      <c r="D44" s="195"/>
      <c r="E44" s="123"/>
      <c r="F44" s="112"/>
      <c r="G44" s="113"/>
      <c r="H44" s="113"/>
      <c r="I44" s="113"/>
      <c r="J44" s="113"/>
      <c r="K44" s="113"/>
      <c r="L44" s="113"/>
      <c r="M44" s="113"/>
      <c r="N44" s="96"/>
      <c r="O44" s="80"/>
      <c r="P44" s="113"/>
      <c r="Q44" s="113"/>
      <c r="R44" s="113"/>
      <c r="S44" s="113"/>
      <c r="T44" s="113"/>
      <c r="U44" s="113"/>
      <c r="V44" s="113"/>
      <c r="W44" s="96"/>
      <c r="X44" s="124"/>
      <c r="Y44" s="125"/>
      <c r="Z44" s="37"/>
      <c r="AA44" s="209"/>
      <c r="AB44" s="209"/>
      <c r="AC44" s="209"/>
      <c r="AD44" s="209"/>
      <c r="AE44" s="209"/>
      <c r="AF44" s="209"/>
      <c r="AG44" s="209"/>
      <c r="AH44" s="209"/>
    </row>
    <row r="45" spans="1:34" ht="13.5" customHeight="1" thickBot="1" x14ac:dyDescent="0.25">
      <c r="A45" s="24"/>
      <c r="B45" s="206" t="s">
        <v>110</v>
      </c>
      <c r="C45" s="126"/>
      <c r="D45" s="207"/>
      <c r="E45" s="127"/>
      <c r="F45" s="128"/>
      <c r="G45" s="129">
        <f>SUM(G33:G43)</f>
        <v>0</v>
      </c>
      <c r="H45" s="129">
        <f t="shared" ref="H45:M45" si="28">SUM(H33:H43)</f>
        <v>0.33333333333333331</v>
      </c>
      <c r="I45" s="129">
        <f t="shared" si="28"/>
        <v>0</v>
      </c>
      <c r="J45" s="129">
        <f t="shared" si="28"/>
        <v>0</v>
      </c>
      <c r="K45" s="129">
        <f t="shared" si="28"/>
        <v>0</v>
      </c>
      <c r="L45" s="129">
        <f t="shared" si="28"/>
        <v>0</v>
      </c>
      <c r="M45" s="129">
        <f t="shared" si="28"/>
        <v>0</v>
      </c>
      <c r="N45" s="130">
        <f t="shared" si="20"/>
        <v>0.33333333333333331</v>
      </c>
      <c r="O45" s="131"/>
      <c r="P45" s="129">
        <f>SUM(P33:P43)</f>
        <v>0</v>
      </c>
      <c r="Q45" s="129">
        <f t="shared" ref="Q45:V45" si="29">SUM(Q33:Q43)</f>
        <v>0</v>
      </c>
      <c r="R45" s="129">
        <f t="shared" si="29"/>
        <v>0</v>
      </c>
      <c r="S45" s="129">
        <f t="shared" si="29"/>
        <v>0</v>
      </c>
      <c r="T45" s="129">
        <f t="shared" si="29"/>
        <v>0</v>
      </c>
      <c r="U45" s="129">
        <f t="shared" si="29"/>
        <v>0</v>
      </c>
      <c r="V45" s="129">
        <f t="shared" si="29"/>
        <v>0</v>
      </c>
      <c r="W45" s="130">
        <f t="shared" si="25"/>
        <v>0</v>
      </c>
      <c r="X45" s="132"/>
      <c r="Y45" s="133">
        <f>N45+W45</f>
        <v>0.33333333333333331</v>
      </c>
      <c r="Z45" s="37"/>
      <c r="AA45" s="209"/>
      <c r="AB45" s="209"/>
      <c r="AC45" s="209"/>
      <c r="AD45" s="209"/>
      <c r="AE45" s="209"/>
      <c r="AF45" s="209"/>
      <c r="AG45" s="209"/>
      <c r="AH45" s="209"/>
    </row>
    <row r="46" spans="1:34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</row>
    <row r="47" spans="1:34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30">H45+H31</f>
        <v>0.33333333333333331</v>
      </c>
      <c r="I47" s="140">
        <f t="shared" si="30"/>
        <v>0</v>
      </c>
      <c r="J47" s="140">
        <f t="shared" si="30"/>
        <v>0</v>
      </c>
      <c r="K47" s="140">
        <f t="shared" si="30"/>
        <v>0</v>
      </c>
      <c r="L47" s="140">
        <f t="shared" si="30"/>
        <v>0</v>
      </c>
      <c r="M47" s="140">
        <f t="shared" si="30"/>
        <v>0</v>
      </c>
      <c r="N47" s="84">
        <f t="shared" si="20"/>
        <v>0.33333333333333331</v>
      </c>
      <c r="O47" s="80"/>
      <c r="P47" s="140">
        <f>P45+P31</f>
        <v>0</v>
      </c>
      <c r="Q47" s="140">
        <f t="shared" ref="Q47:V47" si="31">Q45+Q31</f>
        <v>0</v>
      </c>
      <c r="R47" s="140">
        <f t="shared" si="31"/>
        <v>0</v>
      </c>
      <c r="S47" s="140">
        <f t="shared" si="31"/>
        <v>0</v>
      </c>
      <c r="T47" s="140">
        <f t="shared" si="31"/>
        <v>0</v>
      </c>
      <c r="U47" s="140">
        <f t="shared" si="31"/>
        <v>0</v>
      </c>
      <c r="V47" s="140">
        <f t="shared" si="31"/>
        <v>0</v>
      </c>
      <c r="W47" s="84">
        <f t="shared" ref="W47" si="32">SUM(P47:V47)</f>
        <v>0</v>
      </c>
      <c r="X47" s="141"/>
      <c r="Y47" s="84">
        <f>N47+W47</f>
        <v>0.33333333333333331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</row>
    <row r="48" spans="1:34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</row>
    <row r="49" spans="1:34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33">SUM(G33:G43)+G25+G24+G29</f>
        <v>0</v>
      </c>
      <c r="H49" s="148">
        <f t="shared" si="33"/>
        <v>0.33333333333333331</v>
      </c>
      <c r="I49" s="148">
        <f t="shared" si="33"/>
        <v>0</v>
      </c>
      <c r="J49" s="148">
        <f t="shared" si="33"/>
        <v>0</v>
      </c>
      <c r="K49" s="148">
        <f t="shared" si="33"/>
        <v>0</v>
      </c>
      <c r="L49" s="148">
        <f t="shared" si="33"/>
        <v>0</v>
      </c>
      <c r="M49" s="148">
        <f t="shared" si="33"/>
        <v>0</v>
      </c>
      <c r="N49" s="101">
        <f t="shared" si="20"/>
        <v>0.33333333333333331</v>
      </c>
      <c r="O49" s="149"/>
      <c r="P49" s="148">
        <f t="shared" ref="P49:V49" si="34">SUM(P33:P43)+P25+P24+P29</f>
        <v>0</v>
      </c>
      <c r="Q49" s="148">
        <f t="shared" si="34"/>
        <v>0</v>
      </c>
      <c r="R49" s="148">
        <f t="shared" si="34"/>
        <v>0</v>
      </c>
      <c r="S49" s="148">
        <f t="shared" si="34"/>
        <v>0</v>
      </c>
      <c r="T49" s="148">
        <f t="shared" si="34"/>
        <v>0</v>
      </c>
      <c r="U49" s="148">
        <f t="shared" si="34"/>
        <v>0</v>
      </c>
      <c r="V49" s="148">
        <f t="shared" si="34"/>
        <v>0</v>
      </c>
      <c r="W49" s="101">
        <f t="shared" ref="W49" si="35">SUM(P49:V49)</f>
        <v>0</v>
      </c>
      <c r="X49" s="150"/>
      <c r="Y49" s="103">
        <f>N49+W49</f>
        <v>0.33333333333333331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</row>
    <row r="50" spans="1:34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</row>
    <row r="51" spans="1:34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</row>
    <row r="52" spans="1:34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Instructions!A5</f>
        <v>10</v>
      </c>
      <c r="Q52" s="446"/>
      <c r="R52" s="153">
        <f>+Y55*AC40</f>
        <v>0.25</v>
      </c>
      <c r="S52" s="153">
        <f>Y34+Y52</f>
        <v>0</v>
      </c>
      <c r="T52" s="445">
        <f>P52+R52-S52</f>
        <v>10.25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</row>
    <row r="53" spans="1:34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Instructions!A6</f>
        <v>0</v>
      </c>
      <c r="Q53" s="448"/>
      <c r="R53" s="41">
        <f>+Y56*AC40</f>
        <v>0.16666666666666666</v>
      </c>
      <c r="S53" s="153">
        <f>Y35+Y36</f>
        <v>0</v>
      </c>
      <c r="T53" s="447">
        <f>P53+R53-S53</f>
        <v>0.16666666666666666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</row>
    <row r="54" spans="1:34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Instructions!A7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</row>
    <row r="55" spans="1:34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Instructions!A8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IF(Instructions!A14=0,Instructions!A11,FLOOR(ROUND(96*(AC25+Y49-Y43),0)/96/Instructions!C14,1)/24)</f>
        <v>0.25</v>
      </c>
      <c r="Z55" s="24"/>
      <c r="AA55" s="209"/>
      <c r="AB55" s="209"/>
      <c r="AC55" s="209"/>
      <c r="AD55" s="209"/>
      <c r="AE55" s="227"/>
      <c r="AF55" s="227"/>
      <c r="AG55" s="209"/>
      <c r="AH55" s="209"/>
    </row>
    <row r="56" spans="1:34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Instructions!A9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IF(Instructions!A14=0,Instructions!A12,FLOOR((ROUND(96*(AC26+Y49-Y43),0)/96)/20,1/24))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</row>
    <row r="57" spans="1:34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Instructions!A10</f>
        <v>0</v>
      </c>
      <c r="Q57" s="448"/>
      <c r="R57" s="41"/>
      <c r="S57" s="41">
        <f>Y39</f>
        <v>0</v>
      </c>
      <c r="T57" s="447">
        <f t="shared" ref="T57" si="36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</row>
    <row r="58" spans="1:34" ht="13.5" thickBot="1" x14ac:dyDescent="0.25">
      <c r="A58" s="24"/>
      <c r="B58" s="37"/>
      <c r="J58" s="24"/>
      <c r="L58" s="433" t="s">
        <v>128</v>
      </c>
      <c r="M58" s="434"/>
      <c r="N58" s="434"/>
      <c r="O58" s="435"/>
      <c r="P58" s="449"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</row>
    <row r="59" spans="1:34" ht="13.5" thickBot="1" x14ac:dyDescent="0.25">
      <c r="A59" s="24"/>
      <c r="B59" s="37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/>
      <c r="AD59" s="209"/>
      <c r="AE59" s="209"/>
      <c r="AF59" s="209"/>
      <c r="AG59" s="209"/>
      <c r="AH59" s="209"/>
    </row>
    <row r="60" spans="1:34" x14ac:dyDescent="0.2">
      <c r="A60" s="24"/>
      <c r="B60" s="164" t="s">
        <v>125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115</v>
      </c>
      <c r="AD60" s="209"/>
      <c r="AE60" s="209"/>
      <c r="AF60" s="209"/>
      <c r="AG60" s="209"/>
      <c r="AH60" s="209"/>
    </row>
    <row r="61" spans="1:34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 t="s">
        <v>116</v>
      </c>
      <c r="AD61" s="209"/>
      <c r="AE61" s="209"/>
      <c r="AF61" s="209"/>
      <c r="AG61" s="209"/>
      <c r="AH61" s="209"/>
    </row>
    <row r="62" spans="1:34" ht="13.5" thickBot="1" x14ac:dyDescent="0.25">
      <c r="A62" s="24"/>
      <c r="B62" s="37" t="s">
        <v>81</v>
      </c>
      <c r="C62" s="24"/>
      <c r="D62" s="24"/>
      <c r="E62" s="24"/>
      <c r="F62" s="24"/>
      <c r="G62" s="24"/>
      <c r="H62" s="160"/>
      <c r="I62" s="160" t="s">
        <v>82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</row>
    <row r="63" spans="1:34" ht="14.25" customHeight="1" x14ac:dyDescent="0.2">
      <c r="A63" s="24"/>
      <c r="B63" s="47" t="s">
        <v>124</v>
      </c>
      <c r="C63" s="31"/>
      <c r="D63" s="31"/>
      <c r="E63" s="31"/>
      <c r="F63" s="31"/>
      <c r="G63" s="31"/>
      <c r="H63" s="31"/>
      <c r="I63" s="31" t="s">
        <v>126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</row>
    <row r="64" spans="1:34" x14ac:dyDescent="0.2">
      <c r="Z64" s="24"/>
    </row>
  </sheetData>
  <mergeCells count="35">
    <mergeCell ref="L61:P61"/>
    <mergeCell ref="L62:P62"/>
    <mergeCell ref="Q60:U60"/>
    <mergeCell ref="Q61:U61"/>
    <mergeCell ref="Q62:U62"/>
    <mergeCell ref="AC23:AD23"/>
    <mergeCell ref="T16:U16"/>
    <mergeCell ref="T51:U51"/>
    <mergeCell ref="P51:Q51"/>
    <mergeCell ref="L60:P60"/>
    <mergeCell ref="P57:Q57"/>
    <mergeCell ref="P56:Q56"/>
    <mergeCell ref="T52:U52"/>
    <mergeCell ref="T53:U53"/>
    <mergeCell ref="T54:U54"/>
    <mergeCell ref="T55:U55"/>
    <mergeCell ref="T56:U56"/>
    <mergeCell ref="T57:U57"/>
    <mergeCell ref="T58:U58"/>
    <mergeCell ref="B23:C23"/>
    <mergeCell ref="B32:C32"/>
    <mergeCell ref="P15:Q15"/>
    <mergeCell ref="L58:O58"/>
    <mergeCell ref="L52:O52"/>
    <mergeCell ref="L51:O51"/>
    <mergeCell ref="L53:O53"/>
    <mergeCell ref="L54:O54"/>
    <mergeCell ref="L55:O55"/>
    <mergeCell ref="L56:O56"/>
    <mergeCell ref="L57:O57"/>
    <mergeCell ref="P52:Q52"/>
    <mergeCell ref="P53:Q53"/>
    <mergeCell ref="P54:Q54"/>
    <mergeCell ref="P55:Q55"/>
    <mergeCell ref="P58:Q58"/>
  </mergeCells>
  <phoneticPr fontId="0" type="noConversion"/>
  <conditionalFormatting sqref="P3:V3 G3:N3">
    <cfRule type="cellIs" dxfId="261" priority="29" stopIfTrue="1" operator="equal">
      <formula>TODAY()</formula>
    </cfRule>
  </conditionalFormatting>
  <conditionalFormatting sqref="N33:N43 G45:N45 W33:W43 P45:W45 P25:V25 G49:N49 P49:W49 N24:N29 W24:W29 G31:N31 P31:W31">
    <cfRule type="cellIs" dxfId="260" priority="30" operator="equal">
      <formula>0</formula>
    </cfRule>
  </conditionalFormatting>
  <conditionalFormatting sqref="O23:V24 G23:M24">
    <cfRule type="cellIs" dxfId="259" priority="32" stopIfTrue="1" operator="equal">
      <formula>TODAY()</formula>
    </cfRule>
  </conditionalFormatting>
  <conditionalFormatting sqref="G12:M13 P12:V13">
    <cfRule type="cellIs" dxfId="258" priority="20" stopIfTrue="1" operator="equal">
      <formula>0</formula>
    </cfRule>
  </conditionalFormatting>
  <conditionalFormatting sqref="G47:N47 P47:W47 Y47 Y45 Y33:Y43 Y31 Y24:Y29">
    <cfRule type="cellIs" dxfId="257" priority="18" stopIfTrue="1" operator="equal">
      <formula>0</formula>
    </cfRule>
  </conditionalFormatting>
  <conditionalFormatting sqref="T54:U54">
    <cfRule type="cellIs" dxfId="256" priority="11" stopIfTrue="1" operator="greaterThan">
      <formula>1</formula>
    </cfRule>
  </conditionalFormatting>
  <conditionalFormatting sqref="G49:M49">
    <cfRule type="expression" dxfId="255" priority="9">
      <formula>G49&lt;&gt;G18</formula>
    </cfRule>
  </conditionalFormatting>
  <conditionalFormatting sqref="P49:V49">
    <cfRule type="expression" dxfId="254" priority="7">
      <formula>P49&lt;&gt;P18</formula>
    </cfRule>
  </conditionalFormatting>
  <conditionalFormatting sqref="G25:M25">
    <cfRule type="cellIs" dxfId="253" priority="4" operator="equal">
      <formula>0</formula>
    </cfRule>
  </conditionalFormatting>
  <conditionalFormatting sqref="P49">
    <cfRule type="expression" dxfId="252" priority="3">
      <formula>P49&lt;&gt;P18</formula>
    </cfRule>
  </conditionalFormatting>
  <conditionalFormatting sqref="V49">
    <cfRule type="expression" dxfId="251" priority="2">
      <formula>V49&lt;&gt;V18</formula>
    </cfRule>
  </conditionalFormatting>
  <conditionalFormatting sqref="Q49:U49">
    <cfRule type="expression" dxfId="250" priority="1">
      <formula>Q49&lt;&gt;Q18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AI64"/>
  <sheetViews>
    <sheetView zoomScale="90" zoomScaleNormal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x14ac:dyDescent="0.2">
      <c r="B3" s="209"/>
      <c r="C3" s="209"/>
      <c r="D3" s="209"/>
      <c r="E3" s="209"/>
      <c r="F3" s="209"/>
      <c r="G3" s="212">
        <f t="shared" si="0"/>
        <v>43479</v>
      </c>
      <c r="H3" s="212">
        <f t="shared" si="0"/>
        <v>43480</v>
      </c>
      <c r="I3" s="212">
        <f t="shared" si="0"/>
        <v>43481</v>
      </c>
      <c r="J3" s="212">
        <f t="shared" si="0"/>
        <v>43482</v>
      </c>
      <c r="K3" s="212">
        <f t="shared" si="0"/>
        <v>43483</v>
      </c>
      <c r="L3" s="212">
        <f t="shared" si="0"/>
        <v>43484</v>
      </c>
      <c r="M3" s="212">
        <f t="shared" si="0"/>
        <v>43485</v>
      </c>
      <c r="N3" s="212"/>
      <c r="O3" s="212"/>
      <c r="P3" s="212">
        <f t="shared" si="1"/>
        <v>43486</v>
      </c>
      <c r="Q3" s="212">
        <f t="shared" si="1"/>
        <v>43487</v>
      </c>
      <c r="R3" s="212">
        <f t="shared" si="1"/>
        <v>43488</v>
      </c>
      <c r="S3" s="212">
        <f t="shared" si="1"/>
        <v>43489</v>
      </c>
      <c r="T3" s="212">
        <f t="shared" si="1"/>
        <v>43490</v>
      </c>
      <c r="U3" s="212">
        <f t="shared" si="1"/>
        <v>43491</v>
      </c>
      <c r="V3" s="212">
        <f t="shared" si="1"/>
        <v>43492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  <c r="AI6" s="209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  <c r="AI8" s="209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9"/>
      <c r="O12" s="209"/>
      <c r="P12" s="217">
        <f t="shared" ref="P12:V12" si="3">ROUND(24*4*(P5-P4+P7-P6+P9-P8+P11-P10),0)*0.25/24</f>
        <v>0</v>
      </c>
      <c r="Q12" s="220">
        <f t="shared" si="3"/>
        <v>0</v>
      </c>
      <c r="R12" s="221">
        <f t="shared" si="3"/>
        <v>0</v>
      </c>
      <c r="S12" s="220">
        <f t="shared" si="3"/>
        <v>0</v>
      </c>
      <c r="T12" s="218">
        <f t="shared" si="3"/>
        <v>0</v>
      </c>
      <c r="U12" s="220">
        <f t="shared" si="3"/>
        <v>0</v>
      </c>
      <c r="V12" s="218">
        <f t="shared" si="3"/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'P1'!R15+1</f>
        <v>2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  <c r="AI15" s="20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'P1'!L16</f>
        <v>2023</v>
      </c>
      <c r="M16" s="31"/>
      <c r="N16" s="32"/>
      <c r="O16" s="24"/>
      <c r="P16" s="179" t="s">
        <v>16</v>
      </c>
      <c r="Q16" s="34">
        <f>'P1'!Q16+14</f>
        <v>43479</v>
      </c>
      <c r="R16" s="180" t="s">
        <v>17</v>
      </c>
      <c r="S16" s="34">
        <f>Q16+13</f>
        <v>43492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  <c r="AI16" s="20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  <c r="AI17" s="20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'P1'!G18</f>
        <v>0</v>
      </c>
      <c r="H18" s="166">
        <f>'P1'!H18</f>
        <v>0.33333333333333331</v>
      </c>
      <c r="I18" s="166">
        <f>'P1'!I18</f>
        <v>0.33333333333333331</v>
      </c>
      <c r="J18" s="166">
        <f>'P1'!J18</f>
        <v>0.33333333333333331</v>
      </c>
      <c r="K18" s="166">
        <f>'P1'!K18</f>
        <v>0.33333333333333331</v>
      </c>
      <c r="L18" s="166">
        <f>'P1'!L18</f>
        <v>0.33333333333333331</v>
      </c>
      <c r="M18" s="166">
        <f>'P1'!M18</f>
        <v>0</v>
      </c>
      <c r="N18" s="41">
        <f>SUM(G18:M18)</f>
        <v>1.6666666666666665</v>
      </c>
      <c r="O18" s="36"/>
      <c r="P18" s="166">
        <f>'P1'!P18</f>
        <v>0</v>
      </c>
      <c r="Q18" s="166">
        <f>'P1'!Q18</f>
        <v>0.33333333333333331</v>
      </c>
      <c r="R18" s="166">
        <f>'P1'!R18</f>
        <v>0.33333333333333331</v>
      </c>
      <c r="S18" s="166">
        <f>'P1'!S18</f>
        <v>0.33333333333333331</v>
      </c>
      <c r="T18" s="166">
        <f>'P1'!T18</f>
        <v>0.33333333333333331</v>
      </c>
      <c r="U18" s="166">
        <f>'P1'!U18</f>
        <v>0.33333333333333331</v>
      </c>
      <c r="V18" s="166">
        <f>'P1'!V18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  <c r="AI18" s="20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'P1'!G19</f>
        <v>0</v>
      </c>
      <c r="H19" s="166">
        <f>'P1'!H19</f>
        <v>0.3125</v>
      </c>
      <c r="I19" s="166">
        <f>'P1'!I19</f>
        <v>0.3125</v>
      </c>
      <c r="J19" s="166">
        <f>'P1'!J19</f>
        <v>0.3125</v>
      </c>
      <c r="K19" s="166">
        <f>'P1'!K19</f>
        <v>0.3125</v>
      </c>
      <c r="L19" s="166">
        <f>'P1'!L19</f>
        <v>0.3125</v>
      </c>
      <c r="M19" s="166">
        <f>'P1'!M19</f>
        <v>0</v>
      </c>
      <c r="N19" s="43"/>
      <c r="O19" s="44"/>
      <c r="P19" s="166">
        <f>'P1'!P19</f>
        <v>0</v>
      </c>
      <c r="Q19" s="166">
        <f>'P1'!Q19</f>
        <v>0.3125</v>
      </c>
      <c r="R19" s="166">
        <f>'P1'!R19</f>
        <v>0.3125</v>
      </c>
      <c r="S19" s="166">
        <f>'P1'!S19</f>
        <v>0.3125</v>
      </c>
      <c r="T19" s="166">
        <f>'P1'!T19</f>
        <v>0.3125</v>
      </c>
      <c r="U19" s="166">
        <f>'P1'!U19</f>
        <v>0.3125</v>
      </c>
      <c r="V19" s="166">
        <f>'P1'!V19</f>
        <v>0</v>
      </c>
      <c r="W19" s="167"/>
      <c r="X19" s="43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'P1'!G20</f>
        <v>0</v>
      </c>
      <c r="H20" s="166">
        <f>'P1'!H20</f>
        <v>0.1875</v>
      </c>
      <c r="I20" s="166">
        <f>'P1'!I20</f>
        <v>0.1875</v>
      </c>
      <c r="J20" s="166">
        <f>'P1'!J20</f>
        <v>0.1875</v>
      </c>
      <c r="K20" s="166">
        <f>'P1'!K20</f>
        <v>0.1875</v>
      </c>
      <c r="L20" s="166">
        <f>'P1'!L20</f>
        <v>0.1875</v>
      </c>
      <c r="M20" s="166">
        <f>'P1'!M20</f>
        <v>0</v>
      </c>
      <c r="N20" s="48"/>
      <c r="O20" s="49"/>
      <c r="P20" s="166">
        <f>'P1'!P20</f>
        <v>0</v>
      </c>
      <c r="Q20" s="166">
        <f>'P1'!Q20</f>
        <v>0.1875</v>
      </c>
      <c r="R20" s="166">
        <f>'P1'!R20</f>
        <v>0.1875</v>
      </c>
      <c r="S20" s="166">
        <f>'P1'!S20</f>
        <v>0.1875</v>
      </c>
      <c r="T20" s="166">
        <f>'P1'!T20</f>
        <v>0.1875</v>
      </c>
      <c r="U20" s="166">
        <f>'P1'!U20</f>
        <v>0.1875</v>
      </c>
      <c r="V20" s="166">
        <f>'P1'!V20</f>
        <v>0</v>
      </c>
      <c r="W20" s="168"/>
      <c r="X20" s="48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  <c r="AI22" s="20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43479</v>
      </c>
      <c r="H23" s="190">
        <f t="shared" ref="H23:M23" si="4">G23+1</f>
        <v>43480</v>
      </c>
      <c r="I23" s="190">
        <f t="shared" si="4"/>
        <v>43481</v>
      </c>
      <c r="J23" s="190">
        <f t="shared" si="4"/>
        <v>43482</v>
      </c>
      <c r="K23" s="190">
        <f t="shared" si="4"/>
        <v>43483</v>
      </c>
      <c r="L23" s="190">
        <f t="shared" si="4"/>
        <v>43484</v>
      </c>
      <c r="M23" s="190">
        <f t="shared" si="4"/>
        <v>43485</v>
      </c>
      <c r="N23" s="62"/>
      <c r="O23" s="190"/>
      <c r="P23" s="190">
        <f>M23+1</f>
        <v>43486</v>
      </c>
      <c r="Q23" s="190">
        <f t="shared" ref="Q23:V23" si="5">P23+1</f>
        <v>43487</v>
      </c>
      <c r="R23" s="190">
        <f t="shared" si="5"/>
        <v>43488</v>
      </c>
      <c r="S23" s="190">
        <f t="shared" si="5"/>
        <v>43489</v>
      </c>
      <c r="T23" s="190">
        <f t="shared" si="5"/>
        <v>43490</v>
      </c>
      <c r="U23" s="190">
        <f t="shared" si="5"/>
        <v>43491</v>
      </c>
      <c r="V23" s="190">
        <f t="shared" si="5"/>
        <v>43492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  <c r="AI23" s="20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  <c r="AI24" s="20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09"/>
      <c r="AB25" s="209"/>
      <c r="AC25" s="227">
        <f>'P1'!AD25</f>
        <v>0.33333333333333331</v>
      </c>
      <c r="AD25" s="227">
        <f>MOD(ROUND(96*(AC25+Y49-Y43),0)/96,Instructions!C14)</f>
        <v>0.125</v>
      </c>
      <c r="AE25" s="209" t="s">
        <v>180</v>
      </c>
      <c r="AF25" s="209"/>
      <c r="AG25" s="209"/>
      <c r="AH25" s="209"/>
      <c r="AI25" s="20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09"/>
      <c r="AB26" s="209"/>
      <c r="AC26" s="227">
        <f>'P1'!AD26</f>
        <v>0.33333333333333331</v>
      </c>
      <c r="AD26" s="227">
        <f>MOD(ROUND(96*(AC26+Y49-Y43),0)/96,20/24)</f>
        <v>0.66666666666666663</v>
      </c>
      <c r="AE26" s="209" t="s">
        <v>179</v>
      </c>
      <c r="AF26" s="209"/>
      <c r="AG26" s="209"/>
      <c r="AH26" s="209"/>
      <c r="AI26" s="20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  <c r="AI28" s="20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  <c r="AI29" s="20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  <c r="AI30" s="20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  <c r="AI31" s="20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  <c r="AI32" s="20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  <c r="AI33" s="20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09" t="s">
        <v>137</v>
      </c>
      <c r="AB34" s="227">
        <f>T52</f>
        <v>10.5</v>
      </c>
      <c r="AC34" s="209"/>
      <c r="AD34" s="209"/>
      <c r="AE34" s="209"/>
      <c r="AF34" s="209"/>
      <c r="AG34" s="209"/>
      <c r="AH34" s="209"/>
      <c r="AI34" s="20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09" t="s">
        <v>19</v>
      </c>
      <c r="AB35" s="227">
        <f>T53</f>
        <v>0.33333333333333331</v>
      </c>
      <c r="AC35" s="230" t="s">
        <v>134</v>
      </c>
      <c r="AD35" s="209"/>
      <c r="AE35" s="209"/>
      <c r="AF35" s="209"/>
      <c r="AG35" s="209"/>
      <c r="AH35" s="209"/>
      <c r="AI35" s="20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09" t="s">
        <v>138</v>
      </c>
      <c r="AB36" s="227">
        <f>T58</f>
        <v>0</v>
      </c>
      <c r="AC36" s="227">
        <f>'P1'!AC39</f>
        <v>0</v>
      </c>
      <c r="AD36" s="209" t="s">
        <v>77</v>
      </c>
      <c r="AE36" s="209"/>
      <c r="AF36" s="209"/>
      <c r="AG36" s="209"/>
      <c r="AH36" s="209"/>
      <c r="AI36" s="20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09" t="s">
        <v>139</v>
      </c>
      <c r="AB37" s="227">
        <f>T55</f>
        <v>0</v>
      </c>
      <c r="AC37" s="227">
        <f>AC36+Y43</f>
        <v>0</v>
      </c>
      <c r="AD37" s="209" t="s">
        <v>78</v>
      </c>
      <c r="AE37" s="209"/>
      <c r="AF37" s="209"/>
      <c r="AG37" s="209"/>
      <c r="AH37" s="209"/>
      <c r="AI37" s="20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09" t="s">
        <v>140</v>
      </c>
      <c r="AB38" s="227">
        <f t="shared" ref="AB38:AB39" si="14">T56</f>
        <v>0</v>
      </c>
      <c r="AC38" s="227">
        <f>MOD(ROUND(96*AC37,0)/96,80/24)</f>
        <v>0</v>
      </c>
      <c r="AD38" s="209" t="s">
        <v>79</v>
      </c>
      <c r="AE38" s="209"/>
      <c r="AF38" s="209"/>
      <c r="AG38" s="209"/>
      <c r="AH38" s="209"/>
      <c r="AI38" s="20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09" t="s">
        <v>141</v>
      </c>
      <c r="AB39" s="227">
        <f t="shared" si="14"/>
        <v>0</v>
      </c>
      <c r="AC39" s="209">
        <f>IF(Instructions!A14=0,IF((AC38&lt;AC37),0,1),1)</f>
        <v>1</v>
      </c>
      <c r="AD39" s="209" t="s">
        <v>80</v>
      </c>
      <c r="AE39" s="209"/>
      <c r="AF39" s="209"/>
      <c r="AG39" s="209"/>
      <c r="AH39" s="209"/>
      <c r="AI39" s="20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>
        <v>0.33333333333333331</v>
      </c>
      <c r="I41" s="118"/>
      <c r="J41" s="118"/>
      <c r="K41" s="118"/>
      <c r="L41" s="118"/>
      <c r="M41" s="117"/>
      <c r="N41" s="79">
        <f t="shared" si="7"/>
        <v>0.33333333333333331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0.33333333333333331</v>
      </c>
      <c r="Z41" s="37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0.33333333333333331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0.33333333333333331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0.33333333333333331</v>
      </c>
      <c r="Z45" s="37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0.33333333333333331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0.33333333333333331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0.33333333333333331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  <c r="AI47" s="20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0.33333333333333331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0.33333333333333331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0.33333333333333331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  <c r="AI49" s="20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'P1'!T52</f>
        <v>10.25</v>
      </c>
      <c r="Q52" s="446"/>
      <c r="R52" s="153">
        <f>+Y55*AC39</f>
        <v>0.25</v>
      </c>
      <c r="S52" s="153">
        <f>Y34+Y52</f>
        <v>0</v>
      </c>
      <c r="T52" s="445">
        <f>P52+R52-S52</f>
        <v>10.5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  <c r="AI52" s="20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'P1'!T53</f>
        <v>0.16666666666666666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0.33333333333333331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MIN(Instructions!$C$7,'P1'!T54)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  <c r="AI54" s="20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'P1'!T55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IF(Instructions!A14=0,'P1'!Y55,FLOOR(ROUND(96*(AC25+Y49-Y43),0)/96/Instructions!C14,1)/24)</f>
        <v>0.25</v>
      </c>
      <c r="Z55" s="24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'P1'!T56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IF(Instructions!A14=0,'P1'!Y56,FLOOR((ROUND(96*(AC26+Y49-Y43),0)/96)/20,1/24))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'P1'!T57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'P1'!T58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 t="s">
        <v>115</v>
      </c>
      <c r="AD59" s="209"/>
      <c r="AE59" s="209"/>
      <c r="AF59" s="209"/>
      <c r="AG59" s="209"/>
      <c r="AH59" s="209"/>
      <c r="AI59" s="209"/>
    </row>
    <row r="60" spans="1:35" x14ac:dyDescent="0.2">
      <c r="A60" s="24"/>
      <c r="B60" s="164" t="str">
        <f>'P1'!B60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116</v>
      </c>
      <c r="AD60" s="209"/>
      <c r="AE60" s="209"/>
      <c r="AF60" s="209"/>
      <c r="AG60" s="209"/>
      <c r="AH60" s="209"/>
      <c r="AI60" s="20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 ht="13.5" thickBot="1" x14ac:dyDescent="0.25">
      <c r="A62" s="24"/>
      <c r="B62" s="37" t="str">
        <f>'P1'!B62</f>
        <v>____________________________</v>
      </c>
      <c r="C62" s="24"/>
      <c r="D62" s="24"/>
      <c r="E62" s="24"/>
      <c r="F62" s="24"/>
      <c r="G62" s="24"/>
      <c r="H62" s="160"/>
      <c r="I62" s="160" t="str">
        <f>'P1'!I62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 ht="14.25" customHeight="1" x14ac:dyDescent="0.2">
      <c r="A63" s="24"/>
      <c r="B63" s="47" t="str">
        <f>'P1'!B63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'P1'!I63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 x14ac:dyDescent="0.2">
      <c r="Z64" s="24"/>
    </row>
  </sheetData>
  <mergeCells count="35">
    <mergeCell ref="P15:Q15"/>
    <mergeCell ref="T16:U16"/>
    <mergeCell ref="AC23:AD23"/>
    <mergeCell ref="B23:C23"/>
    <mergeCell ref="B32:C32"/>
    <mergeCell ref="L52:O52"/>
    <mergeCell ref="P52:Q52"/>
    <mergeCell ref="T52:U52"/>
    <mergeCell ref="L51:O51"/>
    <mergeCell ref="P51:Q51"/>
    <mergeCell ref="T51:U51"/>
    <mergeCell ref="L53:O53"/>
    <mergeCell ref="P53:Q53"/>
    <mergeCell ref="T53:U53"/>
    <mergeCell ref="L54:O54"/>
    <mergeCell ref="P54:Q54"/>
    <mergeCell ref="T54:U54"/>
    <mergeCell ref="L55:O55"/>
    <mergeCell ref="P55:Q55"/>
    <mergeCell ref="T55:U55"/>
    <mergeCell ref="L56:O56"/>
    <mergeCell ref="P56:Q56"/>
    <mergeCell ref="T56:U56"/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</mergeCells>
  <conditionalFormatting sqref="P3:V3 G3:N3">
    <cfRule type="cellIs" dxfId="249" priority="20" stopIfTrue="1" operator="equal">
      <formula>TODAY()</formula>
    </cfRule>
  </conditionalFormatting>
  <conditionalFormatting sqref="O23:V24 G23:M24">
    <cfRule type="cellIs" dxfId="248" priority="18" stopIfTrue="1" operator="equal">
      <formula>TODAY()</formula>
    </cfRule>
  </conditionalFormatting>
  <conditionalFormatting sqref="G12:M13 P12:V13">
    <cfRule type="cellIs" dxfId="247" priority="17" stopIfTrue="1" operator="equal">
      <formula>0</formula>
    </cfRule>
  </conditionalFormatting>
  <conditionalFormatting sqref="G47:N47 P47:W47 Y47 Y45 Y33:Y43 Y31 Y24:Y29">
    <cfRule type="cellIs" dxfId="246" priority="16" stopIfTrue="1" operator="equal">
      <formula>0</formula>
    </cfRule>
  </conditionalFormatting>
  <conditionalFormatting sqref="T54:U54">
    <cfRule type="cellIs" dxfId="245" priority="13" stopIfTrue="1" operator="greaterThan">
      <formula>1</formula>
    </cfRule>
  </conditionalFormatting>
  <conditionalFormatting sqref="G18:M20 P18:V20">
    <cfRule type="cellIs" dxfId="244" priority="12" operator="equal">
      <formula>0</formula>
    </cfRule>
  </conditionalFormatting>
  <conditionalFormatting sqref="G49:M49 P49:V49">
    <cfRule type="expression" dxfId="243" priority="6">
      <formula>G49&lt;&gt;G18</formula>
    </cfRule>
  </conditionalFormatting>
  <conditionalFormatting sqref="P49:V49">
    <cfRule type="expression" dxfId="242" priority="7">
      <formula>P49&lt;&gt;P18</formula>
    </cfRule>
  </conditionalFormatting>
  <conditionalFormatting sqref="W33:W43 G33:G36 N33:N43 G45:N45 P45:W45 P25:V25 G49:N49 P49:W49 N24:N29 W24:W29 G31:N31 P31:W31">
    <cfRule type="cellIs" dxfId="241" priority="9" operator="equal">
      <formula>0</formula>
    </cfRule>
  </conditionalFormatting>
  <conditionalFormatting sqref="G25:M25">
    <cfRule type="cellIs" dxfId="240" priority="1" operator="equal">
      <formula>0</formula>
    </cfRule>
  </conditionalFormatting>
  <pageMargins left="0.25" right="0.25" top="0.54" bottom="0.25" header="0" footer="0"/>
  <pageSetup scale="9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x14ac:dyDescent="0.2">
      <c r="B3" s="209"/>
      <c r="C3" s="209"/>
      <c r="D3" s="209"/>
      <c r="E3" s="209"/>
      <c r="F3" s="209"/>
      <c r="G3" s="212">
        <f t="shared" si="0"/>
        <v>43493</v>
      </c>
      <c r="H3" s="212">
        <f t="shared" si="0"/>
        <v>43494</v>
      </c>
      <c r="I3" s="212">
        <f t="shared" si="0"/>
        <v>43495</v>
      </c>
      <c r="J3" s="212">
        <f t="shared" si="0"/>
        <v>43496</v>
      </c>
      <c r="K3" s="212">
        <f t="shared" si="0"/>
        <v>43497</v>
      </c>
      <c r="L3" s="212">
        <f t="shared" si="0"/>
        <v>43498</v>
      </c>
      <c r="M3" s="212">
        <f t="shared" si="0"/>
        <v>43499</v>
      </c>
      <c r="N3" s="212"/>
      <c r="O3" s="212"/>
      <c r="P3" s="212">
        <f t="shared" si="1"/>
        <v>43500</v>
      </c>
      <c r="Q3" s="212">
        <f t="shared" si="1"/>
        <v>43501</v>
      </c>
      <c r="R3" s="212">
        <f t="shared" si="1"/>
        <v>43502</v>
      </c>
      <c r="S3" s="212">
        <f t="shared" si="1"/>
        <v>43503</v>
      </c>
      <c r="T3" s="212">
        <f t="shared" si="1"/>
        <v>43504</v>
      </c>
      <c r="U3" s="212">
        <f t="shared" si="1"/>
        <v>43505</v>
      </c>
      <c r="V3" s="212">
        <f t="shared" si="1"/>
        <v>43506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  <c r="AI6" s="209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  <c r="AI8" s="209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9"/>
      <c r="O12" s="209"/>
      <c r="P12" s="217">
        <f t="shared" ref="P12:V12" si="3">ROUND(24*4*(P5-P4+P7-P6+P9-P8+P11-P10),0)*0.25/24</f>
        <v>0</v>
      </c>
      <c r="Q12" s="220">
        <f t="shared" si="3"/>
        <v>0</v>
      </c>
      <c r="R12" s="221">
        <f t="shared" si="3"/>
        <v>0</v>
      </c>
      <c r="S12" s="220">
        <f t="shared" si="3"/>
        <v>0</v>
      </c>
      <c r="T12" s="218">
        <f t="shared" si="3"/>
        <v>0</v>
      </c>
      <c r="U12" s="220">
        <f t="shared" si="3"/>
        <v>0</v>
      </c>
      <c r="V12" s="218">
        <f t="shared" si="3"/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'P2'!R15+1</f>
        <v>3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  <c r="AI15" s="20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'P2'!L16</f>
        <v>2023</v>
      </c>
      <c r="M16" s="31"/>
      <c r="N16" s="32"/>
      <c r="O16" s="24"/>
      <c r="P16" s="179" t="s">
        <v>16</v>
      </c>
      <c r="Q16" s="34">
        <f>'P2'!Q16+14</f>
        <v>43493</v>
      </c>
      <c r="R16" s="180" t="s">
        <v>17</v>
      </c>
      <c r="S16" s="34">
        <f>Q16+13</f>
        <v>43506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  <c r="AI16" s="20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  <c r="AI17" s="20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'P2'!G18</f>
        <v>0</v>
      </c>
      <c r="H18" s="166">
        <f>'P2'!H18</f>
        <v>0.33333333333333331</v>
      </c>
      <c r="I18" s="166">
        <f>'P2'!I18</f>
        <v>0.33333333333333331</v>
      </c>
      <c r="J18" s="166">
        <f>'P2'!J18</f>
        <v>0.33333333333333331</v>
      </c>
      <c r="K18" s="166">
        <f>'P2'!K18</f>
        <v>0.33333333333333331</v>
      </c>
      <c r="L18" s="166">
        <f>'P2'!L18</f>
        <v>0.33333333333333331</v>
      </c>
      <c r="M18" s="166">
        <f>'P2'!M18</f>
        <v>0</v>
      </c>
      <c r="N18" s="41">
        <f>SUM(G18:M18)</f>
        <v>1.6666666666666665</v>
      </c>
      <c r="O18" s="36"/>
      <c r="P18" s="166">
        <f>'P2'!P18</f>
        <v>0</v>
      </c>
      <c r="Q18" s="166">
        <f>'P2'!Q18</f>
        <v>0.33333333333333331</v>
      </c>
      <c r="R18" s="166">
        <f>'P2'!R18</f>
        <v>0.33333333333333331</v>
      </c>
      <c r="S18" s="166">
        <f>'P2'!S18</f>
        <v>0.33333333333333331</v>
      </c>
      <c r="T18" s="166">
        <f>'P2'!T18</f>
        <v>0.33333333333333331</v>
      </c>
      <c r="U18" s="166">
        <f>'P2'!U18</f>
        <v>0.33333333333333331</v>
      </c>
      <c r="V18" s="166">
        <f>'P2'!V18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  <c r="AI18" s="20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'P2'!G19</f>
        <v>0</v>
      </c>
      <c r="H19" s="166">
        <f>'P2'!H19</f>
        <v>0.3125</v>
      </c>
      <c r="I19" s="166">
        <f>'P2'!I19</f>
        <v>0.3125</v>
      </c>
      <c r="J19" s="166">
        <f>'P2'!J19</f>
        <v>0.3125</v>
      </c>
      <c r="K19" s="166">
        <f>'P2'!K19</f>
        <v>0.3125</v>
      </c>
      <c r="L19" s="166">
        <f>'P2'!L19</f>
        <v>0.3125</v>
      </c>
      <c r="M19" s="166">
        <f>'P2'!M19</f>
        <v>0</v>
      </c>
      <c r="N19" s="43"/>
      <c r="O19" s="44"/>
      <c r="P19" s="166">
        <f>'P2'!P19</f>
        <v>0</v>
      </c>
      <c r="Q19" s="166">
        <f>'P2'!Q19</f>
        <v>0.3125</v>
      </c>
      <c r="R19" s="166">
        <f>'P2'!R19</f>
        <v>0.3125</v>
      </c>
      <c r="S19" s="166">
        <f>'P2'!S19</f>
        <v>0.3125</v>
      </c>
      <c r="T19" s="166">
        <f>'P2'!T19</f>
        <v>0.3125</v>
      </c>
      <c r="U19" s="166">
        <f>'P2'!U19</f>
        <v>0.3125</v>
      </c>
      <c r="V19" s="166">
        <f>'P2'!V19</f>
        <v>0</v>
      </c>
      <c r="W19" s="167"/>
      <c r="X19" s="43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'P2'!G20</f>
        <v>0</v>
      </c>
      <c r="H20" s="166">
        <f>'P2'!H20</f>
        <v>0.1875</v>
      </c>
      <c r="I20" s="166">
        <f>'P2'!I20</f>
        <v>0.1875</v>
      </c>
      <c r="J20" s="166">
        <f>'P2'!J20</f>
        <v>0.1875</v>
      </c>
      <c r="K20" s="166">
        <f>'P2'!K20</f>
        <v>0.1875</v>
      </c>
      <c r="L20" s="166">
        <f>'P2'!L20</f>
        <v>0.1875</v>
      </c>
      <c r="M20" s="166">
        <f>'P2'!M20</f>
        <v>0</v>
      </c>
      <c r="N20" s="48"/>
      <c r="O20" s="49"/>
      <c r="P20" s="166">
        <f>'P2'!P20</f>
        <v>0</v>
      </c>
      <c r="Q20" s="166">
        <f>'P2'!Q20</f>
        <v>0.1875</v>
      </c>
      <c r="R20" s="166">
        <f>'P2'!R20</f>
        <v>0.1875</v>
      </c>
      <c r="S20" s="166">
        <f>'P2'!S20</f>
        <v>0.1875</v>
      </c>
      <c r="T20" s="166">
        <f>'P2'!T20</f>
        <v>0.1875</v>
      </c>
      <c r="U20" s="166">
        <f>'P2'!U20</f>
        <v>0.1875</v>
      </c>
      <c r="V20" s="166">
        <f>'P2'!V20</f>
        <v>0</v>
      </c>
      <c r="W20" s="168"/>
      <c r="X20" s="48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  <c r="AI22" s="20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43493</v>
      </c>
      <c r="H23" s="190">
        <f t="shared" ref="H23:M23" si="4">G23+1</f>
        <v>43494</v>
      </c>
      <c r="I23" s="190">
        <f t="shared" si="4"/>
        <v>43495</v>
      </c>
      <c r="J23" s="190">
        <f t="shared" si="4"/>
        <v>43496</v>
      </c>
      <c r="K23" s="190">
        <f t="shared" si="4"/>
        <v>43497</v>
      </c>
      <c r="L23" s="190">
        <f t="shared" si="4"/>
        <v>43498</v>
      </c>
      <c r="M23" s="190">
        <f t="shared" si="4"/>
        <v>43499</v>
      </c>
      <c r="N23" s="62"/>
      <c r="O23" s="190"/>
      <c r="P23" s="190">
        <f>M23+1</f>
        <v>43500</v>
      </c>
      <c r="Q23" s="190">
        <f t="shared" ref="Q23:V23" si="5">P23+1</f>
        <v>43501</v>
      </c>
      <c r="R23" s="190">
        <f t="shared" si="5"/>
        <v>43502</v>
      </c>
      <c r="S23" s="190">
        <f t="shared" si="5"/>
        <v>43503</v>
      </c>
      <c r="T23" s="190">
        <f t="shared" si="5"/>
        <v>43504</v>
      </c>
      <c r="U23" s="190">
        <f t="shared" si="5"/>
        <v>43505</v>
      </c>
      <c r="V23" s="190">
        <f t="shared" si="5"/>
        <v>43506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  <c r="AI23" s="20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  <c r="AI24" s="20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09"/>
      <c r="AB25" s="209"/>
      <c r="AC25" s="227">
        <f>'P2'!AD25</f>
        <v>0.125</v>
      </c>
      <c r="AD25" s="227">
        <f>MOD(ROUND(96*(AC25+Y49-Y43),0)/96,Instructions!C14)</f>
        <v>0.125</v>
      </c>
      <c r="AE25" s="209" t="s">
        <v>180</v>
      </c>
      <c r="AF25" s="209"/>
      <c r="AG25" s="209"/>
      <c r="AH25" s="209"/>
      <c r="AI25" s="20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09"/>
      <c r="AB26" s="209"/>
      <c r="AC26" s="227">
        <f>'P2'!AD26</f>
        <v>0.66666666666666663</v>
      </c>
      <c r="AD26" s="227">
        <f>MOD(ROUND(96*(AC26+Y49-Y43),0)/96,20/24)</f>
        <v>0.66666666666666663</v>
      </c>
      <c r="AE26" s="209" t="s">
        <v>179</v>
      </c>
      <c r="AF26" s="209"/>
      <c r="AG26" s="209"/>
      <c r="AH26" s="209"/>
      <c r="AI26" s="20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  <c r="AI28" s="20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  <c r="AI29" s="20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  <c r="AI30" s="20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  <c r="AI31" s="20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  <c r="AI32" s="20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  <c r="AI33" s="20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09" t="s">
        <v>137</v>
      </c>
      <c r="AB34" s="227">
        <f>T52</f>
        <v>10.75</v>
      </c>
      <c r="AC34" s="209"/>
      <c r="AD34" s="209"/>
      <c r="AE34" s="209"/>
      <c r="AF34" s="209"/>
      <c r="AG34" s="209"/>
      <c r="AH34" s="209"/>
      <c r="AI34" s="20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09" t="s">
        <v>19</v>
      </c>
      <c r="AB35" s="227">
        <f>T53</f>
        <v>0.5</v>
      </c>
      <c r="AC35" s="230" t="s">
        <v>134</v>
      </c>
      <c r="AD35" s="209"/>
      <c r="AE35" s="209"/>
      <c r="AF35" s="209"/>
      <c r="AG35" s="209"/>
      <c r="AH35" s="209"/>
      <c r="AI35" s="20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09" t="s">
        <v>138</v>
      </c>
      <c r="AB36" s="227">
        <f>T58</f>
        <v>0</v>
      </c>
      <c r="AC36" s="227">
        <f>'P2'!AC38</f>
        <v>0</v>
      </c>
      <c r="AD36" s="209" t="s">
        <v>77</v>
      </c>
      <c r="AE36" s="209"/>
      <c r="AF36" s="209"/>
      <c r="AG36" s="209"/>
      <c r="AH36" s="209"/>
      <c r="AI36" s="20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09" t="s">
        <v>139</v>
      </c>
      <c r="AB37" s="227">
        <f>T55</f>
        <v>0</v>
      </c>
      <c r="AC37" s="227">
        <f>AC36+Y43</f>
        <v>0</v>
      </c>
      <c r="AD37" s="209" t="s">
        <v>78</v>
      </c>
      <c r="AE37" s="209"/>
      <c r="AF37" s="209"/>
      <c r="AG37" s="209"/>
      <c r="AH37" s="209"/>
      <c r="AI37" s="20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09" t="s">
        <v>140</v>
      </c>
      <c r="AB38" s="227">
        <f t="shared" ref="AB38:AB39" si="14">T56</f>
        <v>0</v>
      </c>
      <c r="AC38" s="227">
        <f>MOD(ROUND(96*AC37,0)/96,80/24)</f>
        <v>0</v>
      </c>
      <c r="AD38" s="209" t="s">
        <v>79</v>
      </c>
      <c r="AE38" s="209"/>
      <c r="AF38" s="209"/>
      <c r="AG38" s="209"/>
      <c r="AH38" s="209"/>
      <c r="AI38" s="20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09" t="s">
        <v>141</v>
      </c>
      <c r="AB39" s="227">
        <f t="shared" si="14"/>
        <v>0</v>
      </c>
      <c r="AC39" s="209">
        <f>IF(Instructions!A14=0,IF((AC38&lt;AC37),0,1),1)</f>
        <v>1</v>
      </c>
      <c r="AD39" s="209" t="s">
        <v>80</v>
      </c>
      <c r="AE39" s="209"/>
      <c r="AF39" s="209"/>
      <c r="AG39" s="209"/>
      <c r="AH39" s="209"/>
      <c r="AI39" s="20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  <c r="AI47" s="20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  <c r="AI49" s="20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'P2'!T52</f>
        <v>10.5</v>
      </c>
      <c r="Q52" s="446"/>
      <c r="R52" s="153">
        <f>+Y55*AC39</f>
        <v>0.25</v>
      </c>
      <c r="S52" s="153">
        <f>Y34+Y52</f>
        <v>0</v>
      </c>
      <c r="T52" s="445">
        <f>P52+R52-S52</f>
        <v>10.75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  <c r="AI52" s="20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'P2'!T53</f>
        <v>0.33333333333333331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0.5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MIN(Instructions!$C$7,'P2'!T54)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  <c r="AI54" s="20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'P2'!T55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IF(Instructions!A14=0,'P2'!Y55,FLOOR((ROUND(96*(AC25+Y49-Y43),0)/96)/Instructions!C14,1)/24)</f>
        <v>0.25</v>
      </c>
      <c r="Z55" s="24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'P2'!T56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IF(Instructions!A14=0,'P2'!Y56,FLOOR((ROUND(96*(AC26+Y49-Y43),0)/96)/20,1/24))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'P2'!T57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'P2'!T58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 t="s">
        <v>115</v>
      </c>
      <c r="AD59" s="209"/>
      <c r="AE59" s="209"/>
      <c r="AF59" s="209"/>
      <c r="AG59" s="209"/>
      <c r="AH59" s="209"/>
      <c r="AI59" s="209"/>
    </row>
    <row r="60" spans="1:35" x14ac:dyDescent="0.2">
      <c r="A60" s="24"/>
      <c r="B60" s="164" t="str">
        <f>'P2'!B60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116</v>
      </c>
      <c r="AD60" s="209"/>
      <c r="AE60" s="209"/>
      <c r="AF60" s="209"/>
      <c r="AG60" s="209"/>
      <c r="AH60" s="209"/>
      <c r="AI60" s="20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 ht="13.5" thickBot="1" x14ac:dyDescent="0.25">
      <c r="A62" s="24"/>
      <c r="B62" s="37" t="str">
        <f>'P2'!B62</f>
        <v>____________________________</v>
      </c>
      <c r="C62" s="24"/>
      <c r="D62" s="24"/>
      <c r="E62" s="24"/>
      <c r="F62" s="24"/>
      <c r="G62" s="24"/>
      <c r="H62" s="160"/>
      <c r="I62" s="160" t="str">
        <f>'P2'!I62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 ht="14.25" customHeight="1" x14ac:dyDescent="0.2">
      <c r="A63" s="24"/>
      <c r="B63" s="47" t="str">
        <f>'P2'!B63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'P2'!I63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239" priority="13" stopIfTrue="1" operator="equal">
      <formula>TODAY()</formula>
    </cfRule>
  </conditionalFormatting>
  <conditionalFormatting sqref="O23:V24 G23:M24">
    <cfRule type="cellIs" dxfId="238" priority="12" stopIfTrue="1" operator="equal">
      <formula>TODAY()</formula>
    </cfRule>
  </conditionalFormatting>
  <conditionalFormatting sqref="G12:M13 P12:V13">
    <cfRule type="cellIs" dxfId="237" priority="11" stopIfTrue="1" operator="equal">
      <formula>0</formula>
    </cfRule>
  </conditionalFormatting>
  <conditionalFormatting sqref="G47:N47 P47:W47 Y47 Y45 Y33:Y43 Y31 Y24:Y29">
    <cfRule type="cellIs" dxfId="236" priority="10" stopIfTrue="1" operator="equal">
      <formula>0</formula>
    </cfRule>
  </conditionalFormatting>
  <conditionalFormatting sqref="T54:U54">
    <cfRule type="cellIs" dxfId="235" priority="9" stopIfTrue="1" operator="greaterThan">
      <formula>1</formula>
    </cfRule>
  </conditionalFormatting>
  <conditionalFormatting sqref="G18:M20 P18:V20">
    <cfRule type="cellIs" dxfId="234" priority="8" operator="equal">
      <formula>0</formula>
    </cfRule>
  </conditionalFormatting>
  <conditionalFormatting sqref="G49:M49 P49:V49">
    <cfRule type="expression" dxfId="233" priority="5">
      <formula>G49&lt;&gt;G18</formula>
    </cfRule>
  </conditionalFormatting>
  <conditionalFormatting sqref="P49:V49">
    <cfRule type="expression" dxfId="232" priority="6">
      <formula>P49&lt;&gt;P18</formula>
    </cfRule>
  </conditionalFormatting>
  <conditionalFormatting sqref="W33:W43 G33:G36 N33:N43 G45:N45 P45:W45 P25:V25 G49:N49 P49:W49 N24:N29 W24:W29 G31:N31 P31:W31">
    <cfRule type="cellIs" dxfId="231" priority="7" operator="equal">
      <formula>0</formula>
    </cfRule>
  </conditionalFormatting>
  <conditionalFormatting sqref="G25:M25">
    <cfRule type="cellIs" dxfId="23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x14ac:dyDescent="0.2">
      <c r="B3" s="209"/>
      <c r="C3" s="209"/>
      <c r="D3" s="209"/>
      <c r="E3" s="209"/>
      <c r="F3" s="209"/>
      <c r="G3" s="212">
        <f t="shared" si="0"/>
        <v>43507</v>
      </c>
      <c r="H3" s="212">
        <f t="shared" si="0"/>
        <v>43508</v>
      </c>
      <c r="I3" s="212">
        <f t="shared" si="0"/>
        <v>43509</v>
      </c>
      <c r="J3" s="212">
        <f t="shared" si="0"/>
        <v>43510</v>
      </c>
      <c r="K3" s="212">
        <f t="shared" si="0"/>
        <v>43511</v>
      </c>
      <c r="L3" s="212">
        <f t="shared" si="0"/>
        <v>43512</v>
      </c>
      <c r="M3" s="212">
        <f t="shared" si="0"/>
        <v>43513</v>
      </c>
      <c r="N3" s="212"/>
      <c r="O3" s="212"/>
      <c r="P3" s="212">
        <f t="shared" si="1"/>
        <v>43514</v>
      </c>
      <c r="Q3" s="212">
        <f t="shared" si="1"/>
        <v>43515</v>
      </c>
      <c r="R3" s="212">
        <f t="shared" si="1"/>
        <v>43516</v>
      </c>
      <c r="S3" s="212">
        <f t="shared" si="1"/>
        <v>43517</v>
      </c>
      <c r="T3" s="212">
        <f t="shared" si="1"/>
        <v>43518</v>
      </c>
      <c r="U3" s="212">
        <f t="shared" si="1"/>
        <v>43519</v>
      </c>
      <c r="V3" s="212">
        <f t="shared" si="1"/>
        <v>43520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  <c r="AI6" s="209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  <c r="AI8" s="209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9"/>
      <c r="O12" s="209"/>
      <c r="P12" s="217">
        <f t="shared" ref="P12:V12" si="3">ROUND(24*4*(P5-P4+P7-P6+P9-P8+P11-P10),0)*0.25/24</f>
        <v>0</v>
      </c>
      <c r="Q12" s="220">
        <f t="shared" si="3"/>
        <v>0</v>
      </c>
      <c r="R12" s="221">
        <f t="shared" si="3"/>
        <v>0</v>
      </c>
      <c r="S12" s="220">
        <f t="shared" si="3"/>
        <v>0</v>
      </c>
      <c r="T12" s="218">
        <f t="shared" si="3"/>
        <v>0</v>
      </c>
      <c r="U12" s="220">
        <f t="shared" si="3"/>
        <v>0</v>
      </c>
      <c r="V12" s="218">
        <f t="shared" si="3"/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'P3'!R15+1</f>
        <v>4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  <c r="AI15" s="20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'P3'!L16</f>
        <v>2023</v>
      </c>
      <c r="M16" s="31"/>
      <c r="N16" s="32"/>
      <c r="O16" s="24"/>
      <c r="P16" s="179" t="s">
        <v>16</v>
      </c>
      <c r="Q16" s="34">
        <f>'P3'!Q16+14</f>
        <v>43507</v>
      </c>
      <c r="R16" s="180" t="s">
        <v>17</v>
      </c>
      <c r="S16" s="34">
        <f>Q16+13</f>
        <v>43520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  <c r="AI16" s="20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  <c r="AI17" s="20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'P3'!G18</f>
        <v>0</v>
      </c>
      <c r="H18" s="166">
        <f>'P3'!H18</f>
        <v>0.33333333333333331</v>
      </c>
      <c r="I18" s="166">
        <f>'P3'!I18</f>
        <v>0.33333333333333331</v>
      </c>
      <c r="J18" s="166">
        <f>'P3'!J18</f>
        <v>0.33333333333333331</v>
      </c>
      <c r="K18" s="166">
        <f>'P3'!K18</f>
        <v>0.33333333333333331</v>
      </c>
      <c r="L18" s="166">
        <f>'P3'!L18</f>
        <v>0.33333333333333331</v>
      </c>
      <c r="M18" s="166">
        <f>'P3'!M18</f>
        <v>0</v>
      </c>
      <c r="N18" s="41">
        <f>SUM(G18:M18)</f>
        <v>1.6666666666666665</v>
      </c>
      <c r="O18" s="36"/>
      <c r="P18" s="166">
        <f>'P3'!P18</f>
        <v>0</v>
      </c>
      <c r="Q18" s="166">
        <f>'P3'!Q18</f>
        <v>0.33333333333333331</v>
      </c>
      <c r="R18" s="166">
        <f>'P3'!R18</f>
        <v>0.33333333333333331</v>
      </c>
      <c r="S18" s="166">
        <f>'P3'!S18</f>
        <v>0.33333333333333331</v>
      </c>
      <c r="T18" s="166">
        <f>'P3'!T18</f>
        <v>0.33333333333333331</v>
      </c>
      <c r="U18" s="166">
        <f>'P3'!U18</f>
        <v>0.33333333333333331</v>
      </c>
      <c r="V18" s="166">
        <f>'P3'!V18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  <c r="AI18" s="20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'P3'!G19</f>
        <v>0</v>
      </c>
      <c r="H19" s="166">
        <f>'P3'!H19</f>
        <v>0.3125</v>
      </c>
      <c r="I19" s="166">
        <f>'P3'!I19</f>
        <v>0.3125</v>
      </c>
      <c r="J19" s="166">
        <f>'P3'!J19</f>
        <v>0.3125</v>
      </c>
      <c r="K19" s="166">
        <f>'P3'!K19</f>
        <v>0.3125</v>
      </c>
      <c r="L19" s="166">
        <f>'P3'!L19</f>
        <v>0.3125</v>
      </c>
      <c r="M19" s="166">
        <f>'P3'!M19</f>
        <v>0</v>
      </c>
      <c r="N19" s="43"/>
      <c r="O19" s="44"/>
      <c r="P19" s="166">
        <f>'P3'!P19</f>
        <v>0</v>
      </c>
      <c r="Q19" s="166">
        <f>'P3'!Q19</f>
        <v>0.3125</v>
      </c>
      <c r="R19" s="166">
        <f>'P3'!R19</f>
        <v>0.3125</v>
      </c>
      <c r="S19" s="166">
        <f>'P3'!S19</f>
        <v>0.3125</v>
      </c>
      <c r="T19" s="166">
        <f>'P3'!T19</f>
        <v>0.3125</v>
      </c>
      <c r="U19" s="166">
        <f>'P3'!U19</f>
        <v>0.3125</v>
      </c>
      <c r="V19" s="166">
        <f>'P3'!V19</f>
        <v>0</v>
      </c>
      <c r="W19" s="167"/>
      <c r="X19" s="43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'P3'!G20</f>
        <v>0</v>
      </c>
      <c r="H20" s="166">
        <f>'P3'!H20</f>
        <v>0.1875</v>
      </c>
      <c r="I20" s="166">
        <f>'P3'!I20</f>
        <v>0.1875</v>
      </c>
      <c r="J20" s="166">
        <f>'P3'!J20</f>
        <v>0.1875</v>
      </c>
      <c r="K20" s="166">
        <f>'P3'!K20</f>
        <v>0.1875</v>
      </c>
      <c r="L20" s="166">
        <f>'P3'!L20</f>
        <v>0.1875</v>
      </c>
      <c r="M20" s="166">
        <f>'P3'!M20</f>
        <v>0</v>
      </c>
      <c r="N20" s="48"/>
      <c r="O20" s="49"/>
      <c r="P20" s="166">
        <f>'P3'!P20</f>
        <v>0</v>
      </c>
      <c r="Q20" s="166">
        <f>'P3'!Q20</f>
        <v>0.1875</v>
      </c>
      <c r="R20" s="166">
        <f>'P3'!R20</f>
        <v>0.1875</v>
      </c>
      <c r="S20" s="166">
        <f>'P3'!S20</f>
        <v>0.1875</v>
      </c>
      <c r="T20" s="166">
        <f>'P3'!T20</f>
        <v>0.1875</v>
      </c>
      <c r="U20" s="166">
        <f>'P3'!U20</f>
        <v>0.1875</v>
      </c>
      <c r="V20" s="166">
        <f>'P3'!V20</f>
        <v>0</v>
      </c>
      <c r="W20" s="168"/>
      <c r="X20" s="48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  <c r="AI22" s="20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43507</v>
      </c>
      <c r="H23" s="190">
        <f t="shared" ref="H23:M23" si="4">G23+1</f>
        <v>43508</v>
      </c>
      <c r="I23" s="190">
        <f t="shared" si="4"/>
        <v>43509</v>
      </c>
      <c r="J23" s="190">
        <f t="shared" si="4"/>
        <v>43510</v>
      </c>
      <c r="K23" s="190">
        <f t="shared" si="4"/>
        <v>43511</v>
      </c>
      <c r="L23" s="190">
        <f t="shared" si="4"/>
        <v>43512</v>
      </c>
      <c r="M23" s="190">
        <f t="shared" si="4"/>
        <v>43513</v>
      </c>
      <c r="N23" s="62"/>
      <c r="O23" s="190"/>
      <c r="P23" s="190">
        <f>M23+1</f>
        <v>43514</v>
      </c>
      <c r="Q23" s="190">
        <f t="shared" ref="Q23:V23" si="5">P23+1</f>
        <v>43515</v>
      </c>
      <c r="R23" s="190">
        <f t="shared" si="5"/>
        <v>43516</v>
      </c>
      <c r="S23" s="190">
        <f t="shared" si="5"/>
        <v>43517</v>
      </c>
      <c r="T23" s="190">
        <f t="shared" si="5"/>
        <v>43518</v>
      </c>
      <c r="U23" s="190">
        <f t="shared" si="5"/>
        <v>43519</v>
      </c>
      <c r="V23" s="190">
        <f t="shared" si="5"/>
        <v>43520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  <c r="AI23" s="20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  <c r="AI24" s="20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09"/>
      <c r="AB25" s="209"/>
      <c r="AC25" s="227">
        <f>'P3'!AD25</f>
        <v>0.125</v>
      </c>
      <c r="AD25" s="227">
        <f>MOD(ROUND(96*(AC25+Y49-Y43),0)/96,Instructions!C14)</f>
        <v>0.45833333333333331</v>
      </c>
      <c r="AE25" s="209" t="s">
        <v>180</v>
      </c>
      <c r="AF25" s="209"/>
      <c r="AG25" s="209"/>
      <c r="AH25" s="209"/>
      <c r="AI25" s="20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09"/>
      <c r="AB26" s="209"/>
      <c r="AC26" s="227">
        <f>'P3'!AD26</f>
        <v>0.66666666666666663</v>
      </c>
      <c r="AD26" s="227">
        <f>MOD(ROUND(96*(AC26+Y49-Y43),0)/96,20/24)</f>
        <v>0.16666666666666663</v>
      </c>
      <c r="AE26" s="209" t="s">
        <v>179</v>
      </c>
      <c r="AF26" s="209"/>
      <c r="AG26" s="209"/>
      <c r="AH26" s="209"/>
      <c r="AI26" s="20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  <c r="AI28" s="20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  <c r="AI29" s="20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  <c r="AI30" s="20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  <c r="AI31" s="20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  <c r="AI32" s="20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  <c r="AI33" s="20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09" t="s">
        <v>137</v>
      </c>
      <c r="AB34" s="227">
        <f>T52</f>
        <v>11</v>
      </c>
      <c r="AC34" s="209"/>
      <c r="AD34" s="209"/>
      <c r="AE34" s="209"/>
      <c r="AF34" s="209"/>
      <c r="AG34" s="209"/>
      <c r="AH34" s="209"/>
      <c r="AI34" s="20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09" t="s">
        <v>19</v>
      </c>
      <c r="AB35" s="227">
        <f>T53</f>
        <v>0.66666666666666663</v>
      </c>
      <c r="AC35" s="230" t="s">
        <v>134</v>
      </c>
      <c r="AD35" s="209"/>
      <c r="AE35" s="209"/>
      <c r="AF35" s="209"/>
      <c r="AG35" s="209"/>
      <c r="AH35" s="209"/>
      <c r="AI35" s="20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09" t="s">
        <v>138</v>
      </c>
      <c r="AB36" s="227">
        <f>T58</f>
        <v>0</v>
      </c>
      <c r="AC36" s="227">
        <f>'P3'!AC38</f>
        <v>0</v>
      </c>
      <c r="AD36" s="209" t="s">
        <v>77</v>
      </c>
      <c r="AE36" s="209"/>
      <c r="AF36" s="209"/>
      <c r="AG36" s="209"/>
      <c r="AH36" s="209"/>
      <c r="AI36" s="20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09" t="s">
        <v>139</v>
      </c>
      <c r="AB37" s="227">
        <f>T55</f>
        <v>0</v>
      </c>
      <c r="AC37" s="227">
        <f>AC36+Y43</f>
        <v>0</v>
      </c>
      <c r="AD37" s="209" t="s">
        <v>78</v>
      </c>
      <c r="AE37" s="209"/>
      <c r="AF37" s="209"/>
      <c r="AG37" s="209"/>
      <c r="AH37" s="209"/>
      <c r="AI37" s="20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09" t="s">
        <v>140</v>
      </c>
      <c r="AB38" s="227">
        <f t="shared" ref="AB38:AB39" si="14">T56</f>
        <v>0</v>
      </c>
      <c r="AC38" s="227">
        <f>MOD(ROUND(96*AC37,0)/96,80/24)</f>
        <v>0</v>
      </c>
      <c r="AD38" s="209" t="s">
        <v>79</v>
      </c>
      <c r="AE38" s="209"/>
      <c r="AF38" s="209"/>
      <c r="AG38" s="209"/>
      <c r="AH38" s="209"/>
      <c r="AI38" s="20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09" t="s">
        <v>141</v>
      </c>
      <c r="AB39" s="227">
        <f t="shared" si="14"/>
        <v>0</v>
      </c>
      <c r="AC39" s="209">
        <f>IF(Instructions!A14=0,IF((AC38&lt;AC37),0,1),1)</f>
        <v>1</v>
      </c>
      <c r="AD39" s="209" t="s">
        <v>80</v>
      </c>
      <c r="AE39" s="209"/>
      <c r="AF39" s="209"/>
      <c r="AG39" s="209"/>
      <c r="AH39" s="209"/>
      <c r="AI39" s="20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>
        <v>0.33333333333333331</v>
      </c>
      <c r="R41" s="118"/>
      <c r="S41" s="118"/>
      <c r="T41" s="118"/>
      <c r="U41" s="118"/>
      <c r="V41" s="117"/>
      <c r="W41" s="79">
        <f t="shared" si="12"/>
        <v>0.33333333333333331</v>
      </c>
      <c r="X41" s="120"/>
      <c r="Y41" s="84">
        <f t="shared" si="13"/>
        <v>0.33333333333333331</v>
      </c>
      <c r="Z41" s="37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0.33333333333333331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0.33333333333333331</v>
      </c>
      <c r="X45" s="150"/>
      <c r="Y45" s="104">
        <f>N45+W45</f>
        <v>0.33333333333333331</v>
      </c>
      <c r="Z45" s="37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0.33333333333333331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0.33333333333333331</v>
      </c>
      <c r="X47" s="141"/>
      <c r="Y47" s="84">
        <f>N47+W47</f>
        <v>0.33333333333333331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  <c r="AI47" s="20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0.33333333333333331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0.33333333333333331</v>
      </c>
      <c r="X49" s="150"/>
      <c r="Y49" s="103">
        <f>N49+W49</f>
        <v>0.33333333333333331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  <c r="AI49" s="20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'P3'!T52</f>
        <v>10.75</v>
      </c>
      <c r="Q52" s="446"/>
      <c r="R52" s="153">
        <f>+Y55*AC39</f>
        <v>0.25</v>
      </c>
      <c r="S52" s="153">
        <f>Y34+Y52</f>
        <v>0</v>
      </c>
      <c r="T52" s="445">
        <f>P52+R52-S52</f>
        <v>11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  <c r="AI52" s="20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'P3'!T53</f>
        <v>0.5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0.66666666666666663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MIN(Instructions!$C$7,'P3'!T54)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  <c r="AI54" s="20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'P3'!T55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IF(Instructions!A14=0,'P3'!Y55,FLOOR((ROUND(96*(AC25+Y49-Y43),0)/96)/Instructions!C14,1)/24)</f>
        <v>0.25</v>
      </c>
      <c r="Z55" s="24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'P3'!T56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IF(Instructions!A14=0,'P3'!Y56,FLOOR((ROUND(96*(AC26+Y49-Y43),0)/96)/20,1/24))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'P3'!T57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'P3'!T58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 t="s">
        <v>115</v>
      </c>
      <c r="AD59" s="209"/>
      <c r="AE59" s="209"/>
      <c r="AF59" s="209"/>
      <c r="AG59" s="209"/>
      <c r="AH59" s="209"/>
      <c r="AI59" s="209"/>
    </row>
    <row r="60" spans="1:35" x14ac:dyDescent="0.2">
      <c r="A60" s="24"/>
      <c r="B60" s="164" t="str">
        <f>'P3'!B60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116</v>
      </c>
      <c r="AD60" s="209"/>
      <c r="AE60" s="209"/>
      <c r="AF60" s="209"/>
      <c r="AG60" s="209"/>
      <c r="AH60" s="209"/>
      <c r="AI60" s="20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 ht="13.5" thickBot="1" x14ac:dyDescent="0.25">
      <c r="A62" s="24"/>
      <c r="B62" s="37" t="str">
        <f>'P3'!B62</f>
        <v>____________________________</v>
      </c>
      <c r="C62" s="24"/>
      <c r="D62" s="24"/>
      <c r="E62" s="24"/>
      <c r="F62" s="24"/>
      <c r="G62" s="24"/>
      <c r="H62" s="160"/>
      <c r="I62" s="160" t="str">
        <f>'P3'!I62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 ht="14.25" customHeight="1" x14ac:dyDescent="0.2">
      <c r="A63" s="24"/>
      <c r="B63" s="47" t="str">
        <f>'P3'!B63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'P3'!I63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229" priority="13" stopIfTrue="1" operator="equal">
      <formula>TODAY()</formula>
    </cfRule>
  </conditionalFormatting>
  <conditionalFormatting sqref="O23:V24 G23:M24">
    <cfRule type="cellIs" dxfId="228" priority="12" stopIfTrue="1" operator="equal">
      <formula>TODAY()</formula>
    </cfRule>
  </conditionalFormatting>
  <conditionalFormatting sqref="G12:M13 P12:V13">
    <cfRule type="cellIs" dxfId="227" priority="11" stopIfTrue="1" operator="equal">
      <formula>0</formula>
    </cfRule>
  </conditionalFormatting>
  <conditionalFormatting sqref="G47:N47 P47:W47 Y47 Y45 Y33:Y43 Y31 Y24:Y29">
    <cfRule type="cellIs" dxfId="226" priority="10" stopIfTrue="1" operator="equal">
      <formula>0</formula>
    </cfRule>
  </conditionalFormatting>
  <conditionalFormatting sqref="T54:U54">
    <cfRule type="cellIs" dxfId="225" priority="9" stopIfTrue="1" operator="greaterThan">
      <formula>1</formula>
    </cfRule>
  </conditionalFormatting>
  <conditionalFormatting sqref="G18:M20 P18:V20">
    <cfRule type="cellIs" dxfId="224" priority="8" operator="equal">
      <formula>0</formula>
    </cfRule>
  </conditionalFormatting>
  <conditionalFormatting sqref="G49:M49 P49:V49">
    <cfRule type="expression" dxfId="223" priority="5">
      <formula>G49&lt;&gt;G18</formula>
    </cfRule>
  </conditionalFormatting>
  <conditionalFormatting sqref="P49:V49">
    <cfRule type="expression" dxfId="222" priority="6">
      <formula>P49&lt;&gt;P18</formula>
    </cfRule>
  </conditionalFormatting>
  <conditionalFormatting sqref="W33:W43 G33:G36 N33:N43 G45:N45 P45:W45 P25:V25 G49:N49 P49:W49 N24:N29 W24:W29 G31:N31 P31:W31">
    <cfRule type="cellIs" dxfId="221" priority="7" operator="equal">
      <formula>0</formula>
    </cfRule>
  </conditionalFormatting>
  <conditionalFormatting sqref="G25:M25">
    <cfRule type="cellIs" dxfId="22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x14ac:dyDescent="0.2">
      <c r="B3" s="209"/>
      <c r="C3" s="209"/>
      <c r="D3" s="209"/>
      <c r="E3" s="209"/>
      <c r="F3" s="209"/>
      <c r="G3" s="212">
        <f t="shared" si="0"/>
        <v>43521</v>
      </c>
      <c r="H3" s="212">
        <f t="shared" si="0"/>
        <v>43522</v>
      </c>
      <c r="I3" s="212">
        <f t="shared" si="0"/>
        <v>43523</v>
      </c>
      <c r="J3" s="212">
        <f t="shared" si="0"/>
        <v>43524</v>
      </c>
      <c r="K3" s="212">
        <f t="shared" si="0"/>
        <v>43525</v>
      </c>
      <c r="L3" s="212">
        <f t="shared" si="0"/>
        <v>43526</v>
      </c>
      <c r="M3" s="212">
        <f t="shared" si="0"/>
        <v>43527</v>
      </c>
      <c r="N3" s="212"/>
      <c r="O3" s="212"/>
      <c r="P3" s="212">
        <f t="shared" si="1"/>
        <v>43528</v>
      </c>
      <c r="Q3" s="212">
        <f t="shared" si="1"/>
        <v>43529</v>
      </c>
      <c r="R3" s="212">
        <f t="shared" si="1"/>
        <v>43530</v>
      </c>
      <c r="S3" s="212">
        <f t="shared" si="1"/>
        <v>43531</v>
      </c>
      <c r="T3" s="212">
        <f t="shared" si="1"/>
        <v>43532</v>
      </c>
      <c r="U3" s="212">
        <f t="shared" si="1"/>
        <v>43533</v>
      </c>
      <c r="V3" s="212">
        <f t="shared" si="1"/>
        <v>43534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  <c r="AI6" s="209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  <c r="AI8" s="209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9"/>
      <c r="O12" s="209"/>
      <c r="P12" s="217">
        <f t="shared" ref="P12:V12" si="3">ROUND(24*4*(P5-P4+P7-P6+P9-P8+P11-P10),0)*0.25/24</f>
        <v>0</v>
      </c>
      <c r="Q12" s="220">
        <f t="shared" si="3"/>
        <v>0</v>
      </c>
      <c r="R12" s="221">
        <f t="shared" si="3"/>
        <v>0</v>
      </c>
      <c r="S12" s="220">
        <f t="shared" si="3"/>
        <v>0</v>
      </c>
      <c r="T12" s="218">
        <f t="shared" si="3"/>
        <v>0</v>
      </c>
      <c r="U12" s="220">
        <f t="shared" si="3"/>
        <v>0</v>
      </c>
      <c r="V12" s="218">
        <f t="shared" si="3"/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'P4'!R15+1</f>
        <v>5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  <c r="AI15" s="20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'P4'!L16</f>
        <v>2023</v>
      </c>
      <c r="M16" s="31"/>
      <c r="N16" s="32"/>
      <c r="O16" s="24"/>
      <c r="P16" s="179" t="s">
        <v>16</v>
      </c>
      <c r="Q16" s="34">
        <f>'P4'!Q16+14</f>
        <v>43521</v>
      </c>
      <c r="R16" s="180" t="s">
        <v>17</v>
      </c>
      <c r="S16" s="34">
        <f>Q16+13</f>
        <v>43534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  <c r="AI16" s="20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  <c r="AI17" s="20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'P4'!G18</f>
        <v>0</v>
      </c>
      <c r="H18" s="166">
        <f>'P4'!H18</f>
        <v>0.33333333333333331</v>
      </c>
      <c r="I18" s="166">
        <f>'P4'!I18</f>
        <v>0.33333333333333331</v>
      </c>
      <c r="J18" s="166">
        <f>'P4'!J18</f>
        <v>0.33333333333333331</v>
      </c>
      <c r="K18" s="166">
        <f>'P4'!K18</f>
        <v>0.33333333333333331</v>
      </c>
      <c r="L18" s="166">
        <f>'P4'!L18</f>
        <v>0.33333333333333331</v>
      </c>
      <c r="M18" s="166">
        <f>'P4'!M18</f>
        <v>0</v>
      </c>
      <c r="N18" s="41">
        <f>SUM(G18:M18)</f>
        <v>1.6666666666666665</v>
      </c>
      <c r="O18" s="36"/>
      <c r="P18" s="166">
        <f>'P4'!P18</f>
        <v>0</v>
      </c>
      <c r="Q18" s="166">
        <f>'P4'!Q18</f>
        <v>0.33333333333333331</v>
      </c>
      <c r="R18" s="166">
        <f>'P4'!R18</f>
        <v>0.33333333333333331</v>
      </c>
      <c r="S18" s="166">
        <f>'P4'!S18</f>
        <v>0.33333333333333331</v>
      </c>
      <c r="T18" s="166">
        <f>'P4'!T18</f>
        <v>0.33333333333333331</v>
      </c>
      <c r="U18" s="166">
        <f>'P4'!U18</f>
        <v>0.33333333333333331</v>
      </c>
      <c r="V18" s="166">
        <f>'P4'!V18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  <c r="AI18" s="20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'P4'!G19</f>
        <v>0</v>
      </c>
      <c r="H19" s="166">
        <f>'P4'!H19</f>
        <v>0.3125</v>
      </c>
      <c r="I19" s="166">
        <f>'P4'!I19</f>
        <v>0.3125</v>
      </c>
      <c r="J19" s="166">
        <f>'P4'!J19</f>
        <v>0.3125</v>
      </c>
      <c r="K19" s="166">
        <f>'P4'!K19</f>
        <v>0.3125</v>
      </c>
      <c r="L19" s="166">
        <f>'P4'!L19</f>
        <v>0.3125</v>
      </c>
      <c r="M19" s="166">
        <f>'P4'!M19</f>
        <v>0</v>
      </c>
      <c r="N19" s="43"/>
      <c r="O19" s="44"/>
      <c r="P19" s="166">
        <f>'P4'!P19</f>
        <v>0</v>
      </c>
      <c r="Q19" s="166">
        <f>'P4'!Q19</f>
        <v>0.3125</v>
      </c>
      <c r="R19" s="166">
        <f>'P4'!R19</f>
        <v>0.3125</v>
      </c>
      <c r="S19" s="166">
        <f>'P4'!S19</f>
        <v>0.3125</v>
      </c>
      <c r="T19" s="166">
        <f>'P4'!T19</f>
        <v>0.3125</v>
      </c>
      <c r="U19" s="166">
        <f>'P4'!U19</f>
        <v>0.3125</v>
      </c>
      <c r="V19" s="166">
        <f>'P4'!V19</f>
        <v>0</v>
      </c>
      <c r="W19" s="167"/>
      <c r="X19" s="43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'P4'!G20</f>
        <v>0</v>
      </c>
      <c r="H20" s="166">
        <f>'P4'!H20</f>
        <v>0.1875</v>
      </c>
      <c r="I20" s="166">
        <f>'P4'!I20</f>
        <v>0.1875</v>
      </c>
      <c r="J20" s="166">
        <f>'P4'!J20</f>
        <v>0.1875</v>
      </c>
      <c r="K20" s="166">
        <f>'P4'!K20</f>
        <v>0.1875</v>
      </c>
      <c r="L20" s="166">
        <f>'P4'!L20</f>
        <v>0.1875</v>
      </c>
      <c r="M20" s="166">
        <f>'P4'!M20</f>
        <v>0</v>
      </c>
      <c r="N20" s="48"/>
      <c r="O20" s="49"/>
      <c r="P20" s="166">
        <f>'P4'!P20</f>
        <v>0</v>
      </c>
      <c r="Q20" s="166">
        <f>'P4'!Q20</f>
        <v>0.1875</v>
      </c>
      <c r="R20" s="166">
        <f>'P4'!R20</f>
        <v>0.1875</v>
      </c>
      <c r="S20" s="166">
        <f>'P4'!S20</f>
        <v>0.1875</v>
      </c>
      <c r="T20" s="166">
        <f>'P4'!T20</f>
        <v>0.1875</v>
      </c>
      <c r="U20" s="166">
        <f>'P4'!U20</f>
        <v>0.1875</v>
      </c>
      <c r="V20" s="166">
        <f>'P4'!V20</f>
        <v>0</v>
      </c>
      <c r="W20" s="168"/>
      <c r="X20" s="48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  <c r="AI22" s="20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43521</v>
      </c>
      <c r="H23" s="190">
        <f t="shared" ref="H23:M23" si="4">G23+1</f>
        <v>43522</v>
      </c>
      <c r="I23" s="190">
        <f t="shared" si="4"/>
        <v>43523</v>
      </c>
      <c r="J23" s="190">
        <f t="shared" si="4"/>
        <v>43524</v>
      </c>
      <c r="K23" s="190">
        <f t="shared" si="4"/>
        <v>43525</v>
      </c>
      <c r="L23" s="190">
        <f t="shared" si="4"/>
        <v>43526</v>
      </c>
      <c r="M23" s="190">
        <f t="shared" si="4"/>
        <v>43527</v>
      </c>
      <c r="N23" s="62"/>
      <c r="O23" s="190"/>
      <c r="P23" s="190">
        <f>M23+1</f>
        <v>43528</v>
      </c>
      <c r="Q23" s="190">
        <f t="shared" ref="Q23:V23" si="5">P23+1</f>
        <v>43529</v>
      </c>
      <c r="R23" s="190">
        <f t="shared" si="5"/>
        <v>43530</v>
      </c>
      <c r="S23" s="190">
        <f t="shared" si="5"/>
        <v>43531</v>
      </c>
      <c r="T23" s="190">
        <f t="shared" si="5"/>
        <v>43532</v>
      </c>
      <c r="U23" s="190">
        <f t="shared" si="5"/>
        <v>43533</v>
      </c>
      <c r="V23" s="190">
        <f t="shared" si="5"/>
        <v>43534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  <c r="AI23" s="20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  <c r="AI24" s="20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09"/>
      <c r="AB25" s="209"/>
      <c r="AC25" s="227">
        <f>'P4'!AD25</f>
        <v>0.45833333333333331</v>
      </c>
      <c r="AD25" s="227">
        <f>MOD(ROUND(96*(AC25+Y49-Y43),0)/96,Instructions!C14)</f>
        <v>0.45833333333333331</v>
      </c>
      <c r="AE25" s="209" t="s">
        <v>180</v>
      </c>
      <c r="AF25" s="209"/>
      <c r="AG25" s="209"/>
      <c r="AH25" s="209"/>
      <c r="AI25" s="20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09"/>
      <c r="AB26" s="209"/>
      <c r="AC26" s="227">
        <f>'P4'!AD26</f>
        <v>0.16666666666666663</v>
      </c>
      <c r="AD26" s="227">
        <f>MOD(ROUND(96*(AC26+Y49-Y43),0)/96,20/24)</f>
        <v>0.16666666666666666</v>
      </c>
      <c r="AE26" s="209" t="s">
        <v>179</v>
      </c>
      <c r="AF26" s="209"/>
      <c r="AG26" s="209"/>
      <c r="AH26" s="209"/>
      <c r="AI26" s="20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  <c r="AI28" s="20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  <c r="AI29" s="20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  <c r="AI30" s="20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  <c r="AI31" s="20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  <c r="AI32" s="20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  <c r="AI33" s="20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09" t="s">
        <v>137</v>
      </c>
      <c r="AB34" s="227">
        <f>T52</f>
        <v>11.25</v>
      </c>
      <c r="AC34" s="209"/>
      <c r="AD34" s="209"/>
      <c r="AE34" s="209"/>
      <c r="AF34" s="209"/>
      <c r="AG34" s="209"/>
      <c r="AH34" s="209"/>
      <c r="AI34" s="20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09" t="s">
        <v>19</v>
      </c>
      <c r="AB35" s="227">
        <f>T53</f>
        <v>0.83333333333333326</v>
      </c>
      <c r="AC35" s="230" t="s">
        <v>134</v>
      </c>
      <c r="AD35" s="209"/>
      <c r="AE35" s="209"/>
      <c r="AF35" s="209"/>
      <c r="AG35" s="209"/>
      <c r="AH35" s="209"/>
      <c r="AI35" s="20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09" t="s">
        <v>138</v>
      </c>
      <c r="AB36" s="227">
        <f>T58</f>
        <v>0</v>
      </c>
      <c r="AC36" s="227">
        <f>'P4'!AC38</f>
        <v>0</v>
      </c>
      <c r="AD36" s="209" t="s">
        <v>77</v>
      </c>
      <c r="AE36" s="209"/>
      <c r="AF36" s="209"/>
      <c r="AG36" s="209"/>
      <c r="AH36" s="209"/>
      <c r="AI36" s="20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09" t="s">
        <v>139</v>
      </c>
      <c r="AB37" s="227">
        <f>T55</f>
        <v>0</v>
      </c>
      <c r="AC37" s="227">
        <f>AC36+Y43</f>
        <v>0</v>
      </c>
      <c r="AD37" s="209" t="s">
        <v>78</v>
      </c>
      <c r="AE37" s="209"/>
      <c r="AF37" s="209"/>
      <c r="AG37" s="209"/>
      <c r="AH37" s="209"/>
      <c r="AI37" s="20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09" t="s">
        <v>140</v>
      </c>
      <c r="AB38" s="227">
        <f t="shared" ref="AB38:AB39" si="14">T56</f>
        <v>0</v>
      </c>
      <c r="AC38" s="227">
        <f>MOD(ROUND(96*AC37,0)/96,80/24)</f>
        <v>0</v>
      </c>
      <c r="AD38" s="209" t="s">
        <v>79</v>
      </c>
      <c r="AE38" s="209"/>
      <c r="AF38" s="209"/>
      <c r="AG38" s="209"/>
      <c r="AH38" s="209"/>
      <c r="AI38" s="20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09" t="s">
        <v>141</v>
      </c>
      <c r="AB39" s="227">
        <f t="shared" si="14"/>
        <v>0</v>
      </c>
      <c r="AC39" s="209">
        <f>IF(Instructions!A14=0,IF((AC38&lt;AC37),0,1),1)</f>
        <v>1</v>
      </c>
      <c r="AD39" s="209" t="s">
        <v>80</v>
      </c>
      <c r="AE39" s="209"/>
      <c r="AF39" s="209"/>
      <c r="AG39" s="209"/>
      <c r="AH39" s="209"/>
      <c r="AI39" s="20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  <c r="AI47" s="20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  <c r="AI49" s="20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'P4'!T52</f>
        <v>11</v>
      </c>
      <c r="Q52" s="446"/>
      <c r="R52" s="153">
        <f>+Y55*AC39</f>
        <v>0.25</v>
      </c>
      <c r="S52" s="153">
        <f>Y34+Y52</f>
        <v>0</v>
      </c>
      <c r="T52" s="445">
        <f>P52+R52-S52</f>
        <v>11.25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  <c r="AI52" s="20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'P4'!T53</f>
        <v>0.66666666666666663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0.83333333333333326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MIN(Instructions!$C$7,'P4'!T54)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  <c r="AI54" s="20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'P4'!T55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IF(Instructions!A14=0,'P4'!Y55,FLOOR((ROUND(96*(AC25+Y49-Y43),0)/96)/Instructions!C14,1)/24)</f>
        <v>0.25</v>
      </c>
      <c r="Z55" s="24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'P4'!T56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IF(Instructions!A14=0,'P4'!Y56,FLOOR((ROUND(96*(AC26+Y49-Y43),0)/96)/20,1/24))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'P4'!T57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'P4'!T58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 t="s">
        <v>115</v>
      </c>
      <c r="AD59" s="209"/>
      <c r="AE59" s="209"/>
      <c r="AF59" s="209"/>
      <c r="AG59" s="209"/>
      <c r="AH59" s="209"/>
      <c r="AI59" s="209"/>
    </row>
    <row r="60" spans="1:35" x14ac:dyDescent="0.2">
      <c r="A60" s="24"/>
      <c r="B60" s="164" t="str">
        <f>'P4'!B60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116</v>
      </c>
      <c r="AD60" s="209"/>
      <c r="AE60" s="209"/>
      <c r="AF60" s="209"/>
      <c r="AG60" s="209"/>
      <c r="AH60" s="209"/>
      <c r="AI60" s="20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 ht="13.5" thickBot="1" x14ac:dyDescent="0.25">
      <c r="A62" s="24"/>
      <c r="B62" s="37" t="str">
        <f>'P4'!B62</f>
        <v>____________________________</v>
      </c>
      <c r="C62" s="24"/>
      <c r="D62" s="24"/>
      <c r="E62" s="24"/>
      <c r="F62" s="24"/>
      <c r="G62" s="24"/>
      <c r="H62" s="160"/>
      <c r="I62" s="160" t="str">
        <f>'P4'!I62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 ht="14.25" customHeight="1" x14ac:dyDescent="0.2">
      <c r="A63" s="24"/>
      <c r="B63" s="47" t="str">
        <f>'P4'!B63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'P4'!I63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219" priority="13" stopIfTrue="1" operator="equal">
      <formula>TODAY()</formula>
    </cfRule>
  </conditionalFormatting>
  <conditionalFormatting sqref="O23:V24 G23:M24">
    <cfRule type="cellIs" dxfId="218" priority="12" stopIfTrue="1" operator="equal">
      <formula>TODAY()</formula>
    </cfRule>
  </conditionalFormatting>
  <conditionalFormatting sqref="G12:M13 P12:V13">
    <cfRule type="cellIs" dxfId="217" priority="11" stopIfTrue="1" operator="equal">
      <formula>0</formula>
    </cfRule>
  </conditionalFormatting>
  <conditionalFormatting sqref="G47:N47 P47:W47 Y47 Y45 Y33:Y43 Y31 Y24:Y29">
    <cfRule type="cellIs" dxfId="216" priority="10" stopIfTrue="1" operator="equal">
      <formula>0</formula>
    </cfRule>
  </conditionalFormatting>
  <conditionalFormatting sqref="T54:U54">
    <cfRule type="cellIs" dxfId="215" priority="9" stopIfTrue="1" operator="greaterThan">
      <formula>1</formula>
    </cfRule>
  </conditionalFormatting>
  <conditionalFormatting sqref="G18:M20 P18:V20">
    <cfRule type="cellIs" dxfId="214" priority="8" operator="equal">
      <formula>0</formula>
    </cfRule>
  </conditionalFormatting>
  <conditionalFormatting sqref="G49:M49 P49:V49">
    <cfRule type="expression" dxfId="213" priority="5">
      <formula>G49&lt;&gt;G18</formula>
    </cfRule>
  </conditionalFormatting>
  <conditionalFormatting sqref="P49:V49">
    <cfRule type="expression" dxfId="212" priority="6">
      <formula>P49&lt;&gt;P18</formula>
    </cfRule>
  </conditionalFormatting>
  <conditionalFormatting sqref="W33:W43 G33:G36 N33:N43 G45:N45 P45:W45 P25:V25 G49:N49 P49:W49 N24:N29 W24:W29 G31:N31 P31:W31">
    <cfRule type="cellIs" dxfId="211" priority="7" operator="equal">
      <formula>0</formula>
    </cfRule>
  </conditionalFormatting>
  <conditionalFormatting sqref="G25:M25">
    <cfRule type="cellIs" dxfId="21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A1:AI64"/>
  <sheetViews>
    <sheetView topLeftCell="A8"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10"/>
      <c r="Y1" s="210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11" t="str">
        <f t="shared" si="0"/>
        <v>Sat</v>
      </c>
      <c r="N2" s="211"/>
      <c r="O2" s="211"/>
      <c r="P2" s="211" t="str">
        <f t="shared" ref="P2:V3" si="1">P22</f>
        <v>Sun</v>
      </c>
      <c r="Q2" s="211" t="str">
        <f t="shared" si="1"/>
        <v>Mon</v>
      </c>
      <c r="R2" s="211" t="str">
        <f t="shared" si="1"/>
        <v>Tue</v>
      </c>
      <c r="S2" s="211" t="str">
        <f t="shared" si="1"/>
        <v>Wed</v>
      </c>
      <c r="T2" s="211" t="str">
        <f t="shared" si="1"/>
        <v>Thu</v>
      </c>
      <c r="U2" s="211" t="str">
        <f t="shared" si="1"/>
        <v>Fri</v>
      </c>
      <c r="V2" s="211" t="str">
        <f t="shared" si="1"/>
        <v>Sat</v>
      </c>
      <c r="W2" s="210"/>
      <c r="X2" s="210"/>
      <c r="Y2" s="210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x14ac:dyDescent="0.2">
      <c r="B3" s="209"/>
      <c r="C3" s="209"/>
      <c r="D3" s="209"/>
      <c r="E3" s="209"/>
      <c r="F3" s="209"/>
      <c r="G3" s="212">
        <f t="shared" si="0"/>
        <v>43535</v>
      </c>
      <c r="H3" s="212">
        <f t="shared" si="0"/>
        <v>43536</v>
      </c>
      <c r="I3" s="212">
        <f t="shared" si="0"/>
        <v>43537</v>
      </c>
      <c r="J3" s="212">
        <f t="shared" si="0"/>
        <v>43538</v>
      </c>
      <c r="K3" s="212">
        <f t="shared" si="0"/>
        <v>43539</v>
      </c>
      <c r="L3" s="212">
        <f t="shared" si="0"/>
        <v>43540</v>
      </c>
      <c r="M3" s="212">
        <f t="shared" si="0"/>
        <v>43541</v>
      </c>
      <c r="N3" s="212"/>
      <c r="O3" s="212"/>
      <c r="P3" s="212">
        <f t="shared" si="1"/>
        <v>43542</v>
      </c>
      <c r="Q3" s="212">
        <f t="shared" si="1"/>
        <v>43543</v>
      </c>
      <c r="R3" s="212">
        <f t="shared" si="1"/>
        <v>43544</v>
      </c>
      <c r="S3" s="212">
        <f t="shared" si="1"/>
        <v>43545</v>
      </c>
      <c r="T3" s="212">
        <f t="shared" si="1"/>
        <v>43546</v>
      </c>
      <c r="U3" s="212">
        <f t="shared" si="1"/>
        <v>43547</v>
      </c>
      <c r="V3" s="212">
        <f t="shared" si="1"/>
        <v>43548</v>
      </c>
      <c r="W3" s="210"/>
      <c r="X3" s="210"/>
      <c r="Y3" s="210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14"/>
      <c r="N4" s="214"/>
      <c r="O4" s="214"/>
      <c r="P4" s="214"/>
      <c r="Q4" s="10"/>
      <c r="R4" s="10"/>
      <c r="S4" s="10"/>
      <c r="T4" s="10"/>
      <c r="U4" s="10"/>
      <c r="V4" s="214"/>
      <c r="W4" s="210"/>
      <c r="X4" s="210"/>
      <c r="Y4" s="210"/>
      <c r="Z4" s="209"/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14"/>
      <c r="N5" s="214"/>
      <c r="O5" s="214"/>
      <c r="P5" s="214"/>
      <c r="Q5" s="10"/>
      <c r="R5" s="10"/>
      <c r="S5" s="10"/>
      <c r="T5" s="10"/>
      <c r="U5" s="10"/>
      <c r="V5" s="214"/>
      <c r="W5" s="210"/>
      <c r="X5" s="210"/>
      <c r="Y5" s="210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14"/>
      <c r="N6" s="214"/>
      <c r="O6" s="214"/>
      <c r="P6" s="214"/>
      <c r="Q6" s="10"/>
      <c r="R6" s="10"/>
      <c r="S6" s="10"/>
      <c r="T6" s="10"/>
      <c r="U6" s="10"/>
      <c r="V6" s="214"/>
      <c r="W6" s="210"/>
      <c r="X6" s="210"/>
      <c r="Y6" s="210"/>
      <c r="Z6" s="209"/>
      <c r="AA6" s="209"/>
      <c r="AB6" s="209"/>
      <c r="AC6" s="209"/>
      <c r="AD6" s="209"/>
      <c r="AE6" s="209"/>
      <c r="AF6" s="209"/>
      <c r="AG6" s="209"/>
      <c r="AH6" s="209"/>
      <c r="AI6" s="209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14"/>
      <c r="N7" s="214"/>
      <c r="O7" s="214"/>
      <c r="P7" s="214"/>
      <c r="Q7" s="10"/>
      <c r="R7" s="10"/>
      <c r="S7" s="10"/>
      <c r="T7" s="10"/>
      <c r="U7" s="10"/>
      <c r="V7" s="214"/>
      <c r="W7" s="210"/>
      <c r="X7" s="210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14"/>
      <c r="N8" s="214"/>
      <c r="O8" s="214"/>
      <c r="P8" s="214"/>
      <c r="Q8" s="10"/>
      <c r="R8" s="10"/>
      <c r="S8" s="10"/>
      <c r="T8" s="10"/>
      <c r="U8" s="10"/>
      <c r="V8" s="214"/>
      <c r="W8" s="210"/>
      <c r="X8" s="210"/>
      <c r="Y8" s="210"/>
      <c r="Z8" s="209"/>
      <c r="AA8" s="209"/>
      <c r="AB8" s="209"/>
      <c r="AC8" s="209"/>
      <c r="AD8" s="209"/>
      <c r="AE8" s="209"/>
      <c r="AF8" s="209"/>
      <c r="AG8" s="209"/>
      <c r="AH8" s="209"/>
      <c r="AI8" s="209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14"/>
      <c r="N9" s="214"/>
      <c r="O9" s="214"/>
      <c r="P9" s="214"/>
      <c r="Q9" s="10"/>
      <c r="R9" s="10"/>
      <c r="S9" s="10"/>
      <c r="T9" s="10"/>
      <c r="U9" s="10"/>
      <c r="V9" s="214"/>
      <c r="W9" s="210"/>
      <c r="X9" s="210"/>
      <c r="Y9" s="210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14"/>
      <c r="N10" s="214"/>
      <c r="O10" s="214"/>
      <c r="P10" s="214"/>
      <c r="Q10" s="10"/>
      <c r="R10" s="10"/>
      <c r="S10" s="10"/>
      <c r="T10" s="10"/>
      <c r="U10" s="10"/>
      <c r="V10" s="214"/>
      <c r="W10" s="210"/>
      <c r="X10" s="210"/>
      <c r="Y10" s="210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15"/>
      <c r="N11" s="215"/>
      <c r="O11" s="215"/>
      <c r="P11" s="215"/>
      <c r="Q11" s="12"/>
      <c r="R11" s="12"/>
      <c r="S11" s="12"/>
      <c r="T11" s="12"/>
      <c r="U11" s="12"/>
      <c r="V11" s="215"/>
      <c r="W11" s="210"/>
      <c r="X11" s="210"/>
      <c r="Y11" s="210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9"/>
      <c r="O12" s="209"/>
      <c r="P12" s="217">
        <f t="shared" ref="P12:V12" si="3">ROUND(24*4*(P5-P4+P7-P6+P9-P8+P11-P10),0)*0.25/24</f>
        <v>0</v>
      </c>
      <c r="Q12" s="220">
        <f t="shared" si="3"/>
        <v>0</v>
      </c>
      <c r="R12" s="221">
        <f t="shared" si="3"/>
        <v>0</v>
      </c>
      <c r="S12" s="220">
        <f t="shared" si="3"/>
        <v>0</v>
      </c>
      <c r="T12" s="218">
        <f t="shared" si="3"/>
        <v>0</v>
      </c>
      <c r="U12" s="220">
        <f t="shared" si="3"/>
        <v>0</v>
      </c>
      <c r="V12" s="218">
        <f t="shared" si="3"/>
        <v>0</v>
      </c>
      <c r="W12" s="222"/>
      <c r="X12" s="210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24"/>
      <c r="N13" s="225"/>
      <c r="O13" s="209"/>
      <c r="P13" s="224"/>
      <c r="Q13" s="224"/>
      <c r="R13" s="224"/>
      <c r="S13" s="224"/>
      <c r="T13" s="224"/>
      <c r="U13" s="224"/>
      <c r="V13" s="224"/>
      <c r="W13" s="226"/>
      <c r="X13" s="210"/>
      <c r="Y13" s="210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5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'P5'!R15+1</f>
        <v>6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23"/>
      <c r="AB15" s="209"/>
      <c r="AC15" s="209"/>
      <c r="AD15" s="209"/>
      <c r="AE15" s="209"/>
      <c r="AF15" s="209"/>
      <c r="AG15" s="209"/>
      <c r="AH15" s="209"/>
      <c r="AI15" s="209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'P5'!L16</f>
        <v>2023</v>
      </c>
      <c r="M16" s="31"/>
      <c r="N16" s="32"/>
      <c r="O16" s="24"/>
      <c r="P16" s="179" t="s">
        <v>16</v>
      </c>
      <c r="Q16" s="34">
        <f>'P5'!Q16+14</f>
        <v>43535</v>
      </c>
      <c r="R16" s="180" t="s">
        <v>17</v>
      </c>
      <c r="S16" s="34">
        <f>Q16+13</f>
        <v>43548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23"/>
      <c r="AB16" s="209"/>
      <c r="AC16" s="209"/>
      <c r="AD16" s="209"/>
      <c r="AE16" s="209"/>
      <c r="AF16" s="209"/>
      <c r="AG16" s="209"/>
      <c r="AH16" s="209"/>
      <c r="AI16" s="209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09"/>
      <c r="AB17" s="227"/>
      <c r="AC17" s="209"/>
      <c r="AD17" s="209"/>
      <c r="AE17" s="209"/>
      <c r="AF17" s="209"/>
      <c r="AG17" s="209"/>
      <c r="AH17" s="209"/>
      <c r="AI17" s="209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'P5'!G18</f>
        <v>0</v>
      </c>
      <c r="H18" s="166">
        <f>'P5'!H18</f>
        <v>0.33333333333333331</v>
      </c>
      <c r="I18" s="166">
        <f>'P5'!I18</f>
        <v>0.33333333333333331</v>
      </c>
      <c r="J18" s="166">
        <f>'P5'!J18</f>
        <v>0.33333333333333331</v>
      </c>
      <c r="K18" s="166">
        <f>'P5'!K18</f>
        <v>0.33333333333333331</v>
      </c>
      <c r="L18" s="166">
        <f>'P5'!L18</f>
        <v>0.33333333333333331</v>
      </c>
      <c r="M18" s="166">
        <f>'P5'!M18</f>
        <v>0</v>
      </c>
      <c r="N18" s="41">
        <f>SUM(G18:M18)</f>
        <v>1.6666666666666665</v>
      </c>
      <c r="O18" s="36"/>
      <c r="P18" s="166">
        <f>'P5'!P18</f>
        <v>0</v>
      </c>
      <c r="Q18" s="166">
        <f>'P5'!Q18</f>
        <v>0.33333333333333331</v>
      </c>
      <c r="R18" s="166">
        <f>'P5'!R18</f>
        <v>0.33333333333333331</v>
      </c>
      <c r="S18" s="166">
        <f>'P5'!S18</f>
        <v>0.33333333333333331</v>
      </c>
      <c r="T18" s="166">
        <f>'P5'!T18</f>
        <v>0.33333333333333331</v>
      </c>
      <c r="U18" s="166">
        <f>'P5'!U18</f>
        <v>0.33333333333333331</v>
      </c>
      <c r="V18" s="166">
        <f>'P5'!V18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09"/>
      <c r="AB18" s="227"/>
      <c r="AC18" s="209"/>
      <c r="AD18" s="209"/>
      <c r="AE18" s="209"/>
      <c r="AF18" s="209"/>
      <c r="AG18" s="209"/>
      <c r="AH18" s="209"/>
      <c r="AI18" s="209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'P5'!G19</f>
        <v>0</v>
      </c>
      <c r="H19" s="166">
        <f>'P5'!H19</f>
        <v>0.3125</v>
      </c>
      <c r="I19" s="166">
        <f>'P5'!I19</f>
        <v>0.3125</v>
      </c>
      <c r="J19" s="166">
        <f>'P5'!J19</f>
        <v>0.3125</v>
      </c>
      <c r="K19" s="166">
        <f>'P5'!K19</f>
        <v>0.3125</v>
      </c>
      <c r="L19" s="166">
        <f>'P5'!L19</f>
        <v>0.3125</v>
      </c>
      <c r="M19" s="166">
        <f>'P5'!M19</f>
        <v>0</v>
      </c>
      <c r="N19" s="43"/>
      <c r="O19" s="44"/>
      <c r="P19" s="166">
        <f>'P5'!P19</f>
        <v>0</v>
      </c>
      <c r="Q19" s="166">
        <f>'P5'!Q19</f>
        <v>0.3125</v>
      </c>
      <c r="R19" s="166">
        <f>'P5'!R19</f>
        <v>0.3125</v>
      </c>
      <c r="S19" s="166">
        <f>'P5'!S19</f>
        <v>0.3125</v>
      </c>
      <c r="T19" s="166">
        <f>'P5'!T19</f>
        <v>0.3125</v>
      </c>
      <c r="U19" s="166">
        <f>'P5'!U19</f>
        <v>0.3125</v>
      </c>
      <c r="V19" s="166">
        <f>'P5'!V19</f>
        <v>0</v>
      </c>
      <c r="W19" s="167"/>
      <c r="X19" s="43"/>
      <c r="Y19" s="46"/>
      <c r="Z19" s="37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'P5'!G20</f>
        <v>0</v>
      </c>
      <c r="H20" s="166">
        <f>'P5'!H20</f>
        <v>0.1875</v>
      </c>
      <c r="I20" s="166">
        <f>'P5'!I20</f>
        <v>0.1875</v>
      </c>
      <c r="J20" s="166">
        <f>'P5'!J20</f>
        <v>0.1875</v>
      </c>
      <c r="K20" s="166">
        <f>'P5'!K20</f>
        <v>0.1875</v>
      </c>
      <c r="L20" s="166">
        <f>'P5'!L20</f>
        <v>0.1875</v>
      </c>
      <c r="M20" s="166">
        <f>'P5'!M20</f>
        <v>0</v>
      </c>
      <c r="N20" s="48"/>
      <c r="O20" s="49"/>
      <c r="P20" s="166">
        <f>'P5'!P20</f>
        <v>0</v>
      </c>
      <c r="Q20" s="166">
        <f>'P5'!Q20</f>
        <v>0.1875</v>
      </c>
      <c r="R20" s="166">
        <f>'P5'!R20</f>
        <v>0.1875</v>
      </c>
      <c r="S20" s="166">
        <f>'P5'!S20</f>
        <v>0.1875</v>
      </c>
      <c r="T20" s="166">
        <f>'P5'!T20</f>
        <v>0.1875</v>
      </c>
      <c r="U20" s="166">
        <f>'P5'!U20</f>
        <v>0.1875</v>
      </c>
      <c r="V20" s="166">
        <f>'P5'!V20</f>
        <v>0</v>
      </c>
      <c r="W20" s="168"/>
      <c r="X20" s="48"/>
      <c r="Y20" s="51"/>
      <c r="Z20" s="37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09"/>
      <c r="AB22" s="209"/>
      <c r="AC22" s="209" t="s">
        <v>131</v>
      </c>
      <c r="AD22" s="209"/>
      <c r="AE22" s="209"/>
      <c r="AF22" s="209"/>
      <c r="AG22" s="209"/>
      <c r="AH22" s="209"/>
      <c r="AI22" s="209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43535</v>
      </c>
      <c r="H23" s="190">
        <f t="shared" ref="H23:M23" si="4">G23+1</f>
        <v>43536</v>
      </c>
      <c r="I23" s="190">
        <f t="shared" si="4"/>
        <v>43537</v>
      </c>
      <c r="J23" s="190">
        <f t="shared" si="4"/>
        <v>43538</v>
      </c>
      <c r="K23" s="190">
        <f t="shared" si="4"/>
        <v>43539</v>
      </c>
      <c r="L23" s="190">
        <f t="shared" si="4"/>
        <v>43540</v>
      </c>
      <c r="M23" s="190">
        <f t="shared" si="4"/>
        <v>43541</v>
      </c>
      <c r="N23" s="62"/>
      <c r="O23" s="190"/>
      <c r="P23" s="190">
        <f>M23+1</f>
        <v>43542</v>
      </c>
      <c r="Q23" s="190">
        <f t="shared" ref="Q23:V23" si="5">P23+1</f>
        <v>43543</v>
      </c>
      <c r="R23" s="190">
        <f t="shared" si="5"/>
        <v>43544</v>
      </c>
      <c r="S23" s="190">
        <f t="shared" si="5"/>
        <v>43545</v>
      </c>
      <c r="T23" s="190">
        <f t="shared" si="5"/>
        <v>43546</v>
      </c>
      <c r="U23" s="190">
        <f t="shared" si="5"/>
        <v>43547</v>
      </c>
      <c r="V23" s="190">
        <f t="shared" si="5"/>
        <v>43548</v>
      </c>
      <c r="W23" s="62"/>
      <c r="X23" s="62"/>
      <c r="Y23" s="63"/>
      <c r="Z23" s="37"/>
      <c r="AA23" s="209"/>
      <c r="AB23" s="209"/>
      <c r="AC23" s="451" t="s">
        <v>62</v>
      </c>
      <c r="AD23" s="451"/>
      <c r="AE23" s="209"/>
      <c r="AF23" s="209"/>
      <c r="AG23" s="209"/>
      <c r="AH23" s="209"/>
      <c r="AI23" s="209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09"/>
      <c r="AB24" s="209"/>
      <c r="AC24" s="213" t="s">
        <v>58</v>
      </c>
      <c r="AD24" s="213" t="s">
        <v>59</v>
      </c>
      <c r="AE24" s="209"/>
      <c r="AF24" s="209"/>
      <c r="AG24" s="209"/>
      <c r="AH24" s="209"/>
      <c r="AI24" s="209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09"/>
      <c r="AB25" s="209"/>
      <c r="AC25" s="227">
        <f>'P5'!AD25</f>
        <v>0.45833333333333331</v>
      </c>
      <c r="AD25" s="227">
        <f>MOD(ROUND(96*(AC25+Y49-Y43),0)/96,Instructions!C14)</f>
        <v>0.45833333333333331</v>
      </c>
      <c r="AE25" s="209" t="s">
        <v>180</v>
      </c>
      <c r="AF25" s="209"/>
      <c r="AG25" s="209"/>
      <c r="AH25" s="209"/>
      <c r="AI25" s="209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09"/>
      <c r="AB26" s="209"/>
      <c r="AC26" s="227">
        <f>'P5'!AD26</f>
        <v>0.16666666666666666</v>
      </c>
      <c r="AD26" s="227">
        <f>MOD(ROUND(96*(AC26+Y49-Y43),0)/96,20/24)</f>
        <v>0.16666666666666666</v>
      </c>
      <c r="AE26" s="209" t="s">
        <v>179</v>
      </c>
      <c r="AF26" s="209"/>
      <c r="AG26" s="209"/>
      <c r="AH26" s="209"/>
      <c r="AI26" s="209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09"/>
      <c r="AB28" s="228"/>
      <c r="AC28" s="228"/>
      <c r="AD28" s="229"/>
      <c r="AE28" s="229"/>
      <c r="AF28" s="229"/>
      <c r="AG28" s="229"/>
      <c r="AH28" s="209"/>
      <c r="AI28" s="209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09"/>
      <c r="AB29" s="228"/>
      <c r="AC29" s="228"/>
      <c r="AD29" s="229"/>
      <c r="AE29" s="229"/>
      <c r="AF29" s="229"/>
      <c r="AG29" s="229"/>
      <c r="AH29" s="209"/>
      <c r="AI29" s="209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09"/>
      <c r="AB30" s="228"/>
      <c r="AC30" s="228"/>
      <c r="AD30" s="229"/>
      <c r="AE30" s="229"/>
      <c r="AF30" s="229"/>
      <c r="AG30" s="229"/>
      <c r="AH30" s="209"/>
      <c r="AI30" s="209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09"/>
      <c r="AB31" s="228"/>
      <c r="AC31" s="228"/>
      <c r="AD31" s="229"/>
      <c r="AE31" s="229"/>
      <c r="AF31" s="229"/>
      <c r="AG31" s="229"/>
      <c r="AH31" s="209"/>
      <c r="AI31" s="209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09" t="s">
        <v>135</v>
      </c>
      <c r="AB32" s="209"/>
      <c r="AC32" s="209"/>
      <c r="AD32" s="209"/>
      <c r="AE32" s="209"/>
      <c r="AF32" s="209"/>
      <c r="AG32" s="209"/>
      <c r="AH32" s="209"/>
      <c r="AI32" s="209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09" t="s">
        <v>136</v>
      </c>
      <c r="AB33" s="227">
        <f>T54</f>
        <v>0</v>
      </c>
      <c r="AC33" s="209"/>
      <c r="AD33" s="209"/>
      <c r="AE33" s="209"/>
      <c r="AF33" s="209"/>
      <c r="AG33" s="209"/>
      <c r="AH33" s="209"/>
      <c r="AI33" s="209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09" t="s">
        <v>137</v>
      </c>
      <c r="AB34" s="227">
        <f>T52</f>
        <v>11.5</v>
      </c>
      <c r="AC34" s="209"/>
      <c r="AD34" s="209"/>
      <c r="AE34" s="209"/>
      <c r="AF34" s="209"/>
      <c r="AG34" s="209"/>
      <c r="AH34" s="209"/>
      <c r="AI34" s="209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09" t="s">
        <v>19</v>
      </c>
      <c r="AB35" s="227">
        <f>T53</f>
        <v>0.99999999999999989</v>
      </c>
      <c r="AC35" s="230" t="s">
        <v>134</v>
      </c>
      <c r="AD35" s="209"/>
      <c r="AE35" s="209"/>
      <c r="AF35" s="209"/>
      <c r="AG35" s="209"/>
      <c r="AH35" s="209"/>
      <c r="AI35" s="209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09" t="s">
        <v>138</v>
      </c>
      <c r="AB36" s="227">
        <f>T58</f>
        <v>0</v>
      </c>
      <c r="AC36" s="227">
        <f>'P5'!AC38</f>
        <v>0</v>
      </c>
      <c r="AD36" s="209" t="s">
        <v>77</v>
      </c>
      <c r="AE36" s="209"/>
      <c r="AF36" s="209"/>
      <c r="AG36" s="209"/>
      <c r="AH36" s="209"/>
      <c r="AI36" s="209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09" t="s">
        <v>139</v>
      </c>
      <c r="AB37" s="227">
        <f>T55</f>
        <v>0</v>
      </c>
      <c r="AC37" s="227">
        <f>AC36+Y43</f>
        <v>0</v>
      </c>
      <c r="AD37" s="209" t="s">
        <v>78</v>
      </c>
      <c r="AE37" s="209"/>
      <c r="AF37" s="209"/>
      <c r="AG37" s="209"/>
      <c r="AH37" s="209"/>
      <c r="AI37" s="209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09" t="s">
        <v>140</v>
      </c>
      <c r="AB38" s="227">
        <f t="shared" ref="AB38:AB39" si="14">T56</f>
        <v>0</v>
      </c>
      <c r="AC38" s="227">
        <f>MOD(ROUND(96*AC37,0)/96,80/24)</f>
        <v>0</v>
      </c>
      <c r="AD38" s="209" t="s">
        <v>79</v>
      </c>
      <c r="AE38" s="209"/>
      <c r="AF38" s="209"/>
      <c r="AG38" s="209"/>
      <c r="AH38" s="209"/>
      <c r="AI38" s="209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09" t="s">
        <v>141</v>
      </c>
      <c r="AB39" s="227">
        <f t="shared" si="14"/>
        <v>0</v>
      </c>
      <c r="AC39" s="209">
        <f>IF(Instructions!A14=0,IF((AC38&lt;AC37),0,1),1)</f>
        <v>1</v>
      </c>
      <c r="AD39" s="209" t="s">
        <v>80</v>
      </c>
      <c r="AE39" s="209"/>
      <c r="AF39" s="209"/>
      <c r="AG39" s="209"/>
      <c r="AH39" s="209"/>
      <c r="AI39" s="209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09"/>
      <c r="AB47" s="231" t="s">
        <v>132</v>
      </c>
      <c r="AC47" s="209"/>
      <c r="AD47" s="209"/>
      <c r="AE47" s="209"/>
      <c r="AF47" s="209"/>
      <c r="AG47" s="209"/>
      <c r="AH47" s="209"/>
      <c r="AI47" s="209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09"/>
      <c r="AB49" s="231" t="s">
        <v>197</v>
      </c>
      <c r="AC49" s="209"/>
      <c r="AD49" s="209"/>
      <c r="AE49" s="209"/>
      <c r="AF49" s="209"/>
      <c r="AG49" s="209"/>
      <c r="AH49" s="209"/>
      <c r="AI49" s="209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'P5'!T52</f>
        <v>11.25</v>
      </c>
      <c r="Q52" s="446"/>
      <c r="R52" s="153">
        <f>+Y55*AC39</f>
        <v>0.25</v>
      </c>
      <c r="S52" s="153">
        <f>Y34+Y52</f>
        <v>0</v>
      </c>
      <c r="T52" s="445">
        <f>P52+R52-S52</f>
        <v>11.5</v>
      </c>
      <c r="U52" s="457"/>
      <c r="V52" s="24"/>
      <c r="W52" s="154" t="s">
        <v>117</v>
      </c>
      <c r="X52" s="56"/>
      <c r="Y52" s="155">
        <v>0</v>
      </c>
      <c r="Z52" s="24"/>
      <c r="AA52" s="209"/>
      <c r="AB52" s="232" t="s">
        <v>127</v>
      </c>
      <c r="AC52" s="209"/>
      <c r="AD52" s="209"/>
      <c r="AE52" s="209"/>
      <c r="AF52" s="209"/>
      <c r="AG52" s="209"/>
      <c r="AH52" s="209"/>
      <c r="AI52" s="209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'P5'!T53</f>
        <v>0.83333333333333326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0.99999999999999989</v>
      </c>
      <c r="U53" s="458"/>
      <c r="V53" s="24"/>
      <c r="W53" s="56"/>
      <c r="X53" s="56"/>
      <c r="Y53" s="151"/>
      <c r="Z53" s="24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MIN(Instructions!$C$7,'P5'!T54)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09"/>
      <c r="AB54" s="210"/>
      <c r="AC54" s="209"/>
      <c r="AD54" s="209"/>
      <c r="AE54" s="209"/>
      <c r="AF54" s="209"/>
      <c r="AG54" s="209"/>
      <c r="AH54" s="209"/>
      <c r="AI54" s="209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'P5'!T55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IF(Instructions!A14=0,'P5'!Y55,FLOOR((ROUND(96*(AC25+Y49-Y43),0)/96)/Instructions!C14,1)/24)</f>
        <v>0.25</v>
      </c>
      <c r="Z55" s="24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'P5'!T56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IF(Instructions!A14=0,'P5'!Y56,FLOOR((ROUND(96*(AC26+Y49-Y43),0)/96)/20,1/24))</f>
        <v>0.16666666666666666</v>
      </c>
      <c r="Z56" s="24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'P5'!T57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'P5'!T58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09"/>
      <c r="AB59" s="209"/>
      <c r="AC59" s="209" t="s">
        <v>115</v>
      </c>
      <c r="AD59" s="209"/>
      <c r="AE59" s="209"/>
      <c r="AF59" s="209"/>
      <c r="AG59" s="209"/>
      <c r="AH59" s="209"/>
      <c r="AI59" s="209"/>
    </row>
    <row r="60" spans="1:35" x14ac:dyDescent="0.2">
      <c r="A60" s="24"/>
      <c r="B60" s="164" t="str">
        <f>'P5'!B60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09"/>
      <c r="AB60" s="209"/>
      <c r="AC60" s="209" t="s">
        <v>116</v>
      </c>
      <c r="AD60" s="209"/>
      <c r="AE60" s="209"/>
      <c r="AF60" s="209"/>
      <c r="AG60" s="209"/>
      <c r="AH60" s="209"/>
      <c r="AI60" s="209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 ht="13.5" thickBot="1" x14ac:dyDescent="0.25">
      <c r="A62" s="24"/>
      <c r="B62" s="37" t="str">
        <f>'P5'!B62</f>
        <v>____________________________</v>
      </c>
      <c r="C62" s="24"/>
      <c r="D62" s="24"/>
      <c r="E62" s="24"/>
      <c r="F62" s="24"/>
      <c r="G62" s="24"/>
      <c r="H62" s="160"/>
      <c r="I62" s="160" t="str">
        <f>'P5'!I62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 ht="14.25" customHeight="1" x14ac:dyDescent="0.2">
      <c r="A63" s="24"/>
      <c r="B63" s="47" t="str">
        <f>'P5'!B63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'P5'!I63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209" priority="13" stopIfTrue="1" operator="equal">
      <formula>TODAY()</formula>
    </cfRule>
  </conditionalFormatting>
  <conditionalFormatting sqref="O23:V24 G23:M24">
    <cfRule type="cellIs" dxfId="208" priority="12" stopIfTrue="1" operator="equal">
      <formula>TODAY()</formula>
    </cfRule>
  </conditionalFormatting>
  <conditionalFormatting sqref="G12:M13 P12:V13">
    <cfRule type="cellIs" dxfId="207" priority="11" stopIfTrue="1" operator="equal">
      <formula>0</formula>
    </cfRule>
  </conditionalFormatting>
  <conditionalFormatting sqref="G47:N47 P47:W47 Y47 Y45 Y33:Y43 Y31 Y24:Y29">
    <cfRule type="cellIs" dxfId="206" priority="10" stopIfTrue="1" operator="equal">
      <formula>0</formula>
    </cfRule>
  </conditionalFormatting>
  <conditionalFormatting sqref="T54:U54">
    <cfRule type="cellIs" dxfId="205" priority="9" stopIfTrue="1" operator="greaterThan">
      <formula>1</formula>
    </cfRule>
  </conditionalFormatting>
  <conditionalFormatting sqref="G18:M20 P18:V20">
    <cfRule type="cellIs" dxfId="204" priority="8" operator="equal">
      <formula>0</formula>
    </cfRule>
  </conditionalFormatting>
  <conditionalFormatting sqref="G49:M49 P49:V49">
    <cfRule type="expression" dxfId="203" priority="5">
      <formula>G49&lt;&gt;G18</formula>
    </cfRule>
  </conditionalFormatting>
  <conditionalFormatting sqref="P49:V49">
    <cfRule type="expression" dxfId="202" priority="6">
      <formula>P49&lt;&gt;P18</formula>
    </cfRule>
  </conditionalFormatting>
  <conditionalFormatting sqref="W33:W43 G33:G36 N33:N43 G45:N45 P45:W45 P25:V25 G49:N49 P49:W49 N24:N29 W24:W29 G31:N31 P31:W31">
    <cfRule type="cellIs" dxfId="201" priority="7" operator="equal">
      <formula>0</formula>
    </cfRule>
  </conditionalFormatting>
  <conditionalFormatting sqref="G25:M25">
    <cfRule type="cellIs" dxfId="20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69C8E"/>
    <pageSetUpPr fitToPage="1"/>
  </sheetPr>
  <dimension ref="A1:AI64"/>
  <sheetViews>
    <sheetView zoomScale="90" workbookViewId="0">
      <selection activeCell="H24" sqref="H24"/>
    </sheetView>
  </sheetViews>
  <sheetFormatPr defaultColWidth="9.140625" defaultRowHeight="12.75" x14ac:dyDescent="0.2"/>
  <cols>
    <col min="1" max="1" width="1.42578125" style="2" customWidth="1"/>
    <col min="2" max="2" width="9.140625" style="2"/>
    <col min="3" max="3" width="10.28515625" style="2" customWidth="1"/>
    <col min="4" max="4" width="4.42578125" style="2" customWidth="1"/>
    <col min="5" max="5" width="4.28515625" style="2" customWidth="1"/>
    <col min="6" max="6" width="0.5703125" style="2" customWidth="1"/>
    <col min="7" max="13" width="6.5703125" style="2" customWidth="1"/>
    <col min="14" max="14" width="8.42578125" style="2" customWidth="1"/>
    <col min="15" max="15" width="0.7109375" style="2" customWidth="1"/>
    <col min="16" max="22" width="6.5703125" style="2" customWidth="1"/>
    <col min="23" max="23" width="8.5703125" style="165" customWidth="1"/>
    <col min="24" max="24" width="0.7109375" style="165" customWidth="1"/>
    <col min="25" max="25" width="9.7109375" style="165" customWidth="1"/>
    <col min="26" max="26" width="1" style="2" customWidth="1"/>
    <col min="27" max="27" width="4.85546875" style="2" customWidth="1"/>
    <col min="28" max="28" width="7.85546875" style="2" customWidth="1"/>
    <col min="29" max="29" width="10.85546875" style="2" customWidth="1"/>
    <col min="30" max="30" width="9.140625" style="2"/>
    <col min="31" max="31" width="8" style="2" customWidth="1"/>
    <col min="32" max="32" width="7.85546875" style="2" customWidth="1"/>
    <col min="33" max="16384" width="9.140625" style="2"/>
  </cols>
  <sheetData>
    <row r="1" spans="1:35" x14ac:dyDescent="0.2"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4"/>
      <c r="X1" s="234"/>
      <c r="Y1" s="234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x14ac:dyDescent="0.2">
      <c r="B2" s="209"/>
      <c r="C2" s="209"/>
      <c r="D2" s="209"/>
      <c r="E2" s="209"/>
      <c r="F2" s="209"/>
      <c r="G2" s="211" t="str">
        <f t="shared" ref="G2:M3" si="0">G22</f>
        <v>Sun</v>
      </c>
      <c r="H2" s="211" t="str">
        <f t="shared" si="0"/>
        <v>Mon</v>
      </c>
      <c r="I2" s="211" t="str">
        <f t="shared" si="0"/>
        <v>Tue</v>
      </c>
      <c r="J2" s="211" t="str">
        <f t="shared" si="0"/>
        <v>Wed</v>
      </c>
      <c r="K2" s="211" t="str">
        <f t="shared" si="0"/>
        <v>Thu</v>
      </c>
      <c r="L2" s="211" t="str">
        <f t="shared" si="0"/>
        <v>Fri</v>
      </c>
      <c r="M2" s="235" t="str">
        <f t="shared" si="0"/>
        <v>Sat</v>
      </c>
      <c r="N2" s="235"/>
      <c r="O2" s="235"/>
      <c r="P2" s="235" t="str">
        <f t="shared" ref="P2:V3" si="1">P22</f>
        <v>Sun</v>
      </c>
      <c r="Q2" s="235" t="str">
        <f t="shared" si="1"/>
        <v>Mon</v>
      </c>
      <c r="R2" s="235" t="str">
        <f t="shared" si="1"/>
        <v>Tue</v>
      </c>
      <c r="S2" s="235" t="str">
        <f t="shared" si="1"/>
        <v>Wed</v>
      </c>
      <c r="T2" s="235" t="str">
        <f t="shared" si="1"/>
        <v>Thu</v>
      </c>
      <c r="U2" s="235" t="str">
        <f t="shared" si="1"/>
        <v>Fri</v>
      </c>
      <c r="V2" s="235" t="str">
        <f t="shared" si="1"/>
        <v>Sat</v>
      </c>
      <c r="W2" s="234"/>
      <c r="X2" s="234"/>
      <c r="Y2" s="234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x14ac:dyDescent="0.2">
      <c r="B3" s="209"/>
      <c r="C3" s="209"/>
      <c r="D3" s="209"/>
      <c r="E3" s="209"/>
      <c r="F3" s="209"/>
      <c r="G3" s="212">
        <f t="shared" si="0"/>
        <v>43549</v>
      </c>
      <c r="H3" s="212">
        <f t="shared" si="0"/>
        <v>43550</v>
      </c>
      <c r="I3" s="212">
        <f t="shared" si="0"/>
        <v>43551</v>
      </c>
      <c r="J3" s="212">
        <f t="shared" si="0"/>
        <v>43552</v>
      </c>
      <c r="K3" s="212">
        <f t="shared" si="0"/>
        <v>43553</v>
      </c>
      <c r="L3" s="212">
        <f t="shared" si="0"/>
        <v>43554</v>
      </c>
      <c r="M3" s="236">
        <f t="shared" si="0"/>
        <v>43555</v>
      </c>
      <c r="N3" s="236"/>
      <c r="O3" s="236"/>
      <c r="P3" s="236">
        <f t="shared" si="1"/>
        <v>43556</v>
      </c>
      <c r="Q3" s="236">
        <f t="shared" si="1"/>
        <v>43557</v>
      </c>
      <c r="R3" s="236">
        <f t="shared" si="1"/>
        <v>43558</v>
      </c>
      <c r="S3" s="236">
        <f t="shared" si="1"/>
        <v>43559</v>
      </c>
      <c r="T3" s="236">
        <f t="shared" si="1"/>
        <v>43560</v>
      </c>
      <c r="U3" s="236">
        <f t="shared" si="1"/>
        <v>43561</v>
      </c>
      <c r="V3" s="236">
        <f t="shared" si="1"/>
        <v>43562</v>
      </c>
      <c r="W3" s="234"/>
      <c r="X3" s="234"/>
      <c r="Y3" s="234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x14ac:dyDescent="0.2">
      <c r="B4" s="209"/>
      <c r="C4" s="213"/>
      <c r="D4" s="213"/>
      <c r="E4" s="213" t="s">
        <v>21</v>
      </c>
      <c r="F4" s="209"/>
      <c r="G4" s="214"/>
      <c r="H4" s="10"/>
      <c r="I4" s="10"/>
      <c r="J4" s="10"/>
      <c r="K4" s="10"/>
      <c r="L4" s="10"/>
      <c r="M4" s="237"/>
      <c r="N4" s="237"/>
      <c r="O4" s="237"/>
      <c r="P4" s="237"/>
      <c r="Q4" s="10"/>
      <c r="R4" s="10"/>
      <c r="S4" s="10"/>
      <c r="T4" s="10"/>
      <c r="U4" s="10"/>
      <c r="V4" s="237"/>
      <c r="W4" s="234"/>
      <c r="X4" s="234"/>
      <c r="Y4" s="234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spans="1:35" x14ac:dyDescent="0.2">
      <c r="B5" s="209"/>
      <c r="C5" s="213"/>
      <c r="D5" s="213"/>
      <c r="E5" s="213" t="s">
        <v>22</v>
      </c>
      <c r="F5" s="209"/>
      <c r="G5" s="214"/>
      <c r="H5" s="10"/>
      <c r="I5" s="10"/>
      <c r="J5" s="10"/>
      <c r="K5" s="10"/>
      <c r="L5" s="10"/>
      <c r="M5" s="237"/>
      <c r="N5" s="237"/>
      <c r="O5" s="237"/>
      <c r="P5" s="237"/>
      <c r="Q5" s="10"/>
      <c r="R5" s="10"/>
      <c r="S5" s="10"/>
      <c r="T5" s="10"/>
      <c r="U5" s="10"/>
      <c r="V5" s="237"/>
      <c r="W5" s="234"/>
      <c r="X5" s="234"/>
      <c r="Y5" s="234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1:35" x14ac:dyDescent="0.2">
      <c r="B6" s="209"/>
      <c r="C6" s="213"/>
      <c r="D6" s="213"/>
      <c r="E6" s="213" t="s">
        <v>21</v>
      </c>
      <c r="F6" s="209"/>
      <c r="G6" s="214"/>
      <c r="H6" s="10"/>
      <c r="I6" s="10"/>
      <c r="J6" s="10"/>
      <c r="K6" s="10"/>
      <c r="L6" s="10"/>
      <c r="M6" s="237"/>
      <c r="N6" s="237"/>
      <c r="O6" s="237"/>
      <c r="P6" s="237"/>
      <c r="Q6" s="10"/>
      <c r="R6" s="10"/>
      <c r="S6" s="10"/>
      <c r="T6" s="10"/>
      <c r="U6" s="10"/>
      <c r="V6" s="237"/>
      <c r="W6" s="234"/>
      <c r="X6" s="234"/>
      <c r="Y6" s="234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1:35" x14ac:dyDescent="0.2">
      <c r="B7" s="209"/>
      <c r="C7" s="213"/>
      <c r="D7" s="213"/>
      <c r="E7" s="213" t="s">
        <v>22</v>
      </c>
      <c r="F7" s="209"/>
      <c r="G7" s="214"/>
      <c r="H7" s="10"/>
      <c r="I7" s="10"/>
      <c r="J7" s="10"/>
      <c r="K7" s="10"/>
      <c r="L7" s="10"/>
      <c r="M7" s="237"/>
      <c r="N7" s="237"/>
      <c r="O7" s="237"/>
      <c r="P7" s="237"/>
      <c r="Q7" s="10"/>
      <c r="R7" s="10"/>
      <c r="S7" s="10"/>
      <c r="T7" s="10"/>
      <c r="U7" s="10"/>
      <c r="V7" s="237"/>
      <c r="W7" s="234"/>
      <c r="X7" s="234"/>
      <c r="Y7" s="234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x14ac:dyDescent="0.2">
      <c r="B8" s="209"/>
      <c r="C8" s="213"/>
      <c r="D8" s="213"/>
      <c r="E8" s="213" t="s">
        <v>21</v>
      </c>
      <c r="F8" s="209"/>
      <c r="G8" s="214"/>
      <c r="H8" s="10"/>
      <c r="I8" s="10"/>
      <c r="J8" s="10"/>
      <c r="K8" s="10"/>
      <c r="L8" s="10"/>
      <c r="M8" s="237"/>
      <c r="N8" s="237"/>
      <c r="O8" s="237"/>
      <c r="P8" s="237"/>
      <c r="Q8" s="10"/>
      <c r="R8" s="10"/>
      <c r="S8" s="10"/>
      <c r="T8" s="10"/>
      <c r="U8" s="10"/>
      <c r="V8" s="237"/>
      <c r="W8" s="234"/>
      <c r="X8" s="234"/>
      <c r="Y8" s="234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x14ac:dyDescent="0.2">
      <c r="B9" s="209"/>
      <c r="C9" s="213"/>
      <c r="D9" s="213"/>
      <c r="E9" s="213" t="s">
        <v>22</v>
      </c>
      <c r="F9" s="209"/>
      <c r="G9" s="214"/>
      <c r="H9" s="10"/>
      <c r="I9" s="10"/>
      <c r="J9" s="10"/>
      <c r="K9" s="10"/>
      <c r="L9" s="10"/>
      <c r="M9" s="237"/>
      <c r="N9" s="237"/>
      <c r="O9" s="237"/>
      <c r="P9" s="237"/>
      <c r="Q9" s="10"/>
      <c r="R9" s="10"/>
      <c r="S9" s="10"/>
      <c r="T9" s="10"/>
      <c r="U9" s="10"/>
      <c r="V9" s="237"/>
      <c r="W9" s="234"/>
      <c r="X9" s="234"/>
      <c r="Y9" s="234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x14ac:dyDescent="0.2">
      <c r="B10" s="209"/>
      <c r="C10" s="213"/>
      <c r="D10" s="213"/>
      <c r="E10" s="213" t="s">
        <v>21</v>
      </c>
      <c r="F10" s="209"/>
      <c r="G10" s="214"/>
      <c r="H10" s="10"/>
      <c r="I10" s="10"/>
      <c r="J10" s="10"/>
      <c r="K10" s="10"/>
      <c r="L10" s="10"/>
      <c r="M10" s="237"/>
      <c r="N10" s="237"/>
      <c r="O10" s="237"/>
      <c r="P10" s="237"/>
      <c r="Q10" s="10"/>
      <c r="R10" s="10"/>
      <c r="S10" s="10"/>
      <c r="T10" s="10"/>
      <c r="U10" s="10"/>
      <c r="V10" s="237"/>
      <c r="W10" s="234"/>
      <c r="X10" s="234"/>
      <c r="Y10" s="234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x14ac:dyDescent="0.2">
      <c r="B11" s="209"/>
      <c r="C11" s="213"/>
      <c r="D11" s="213"/>
      <c r="E11" s="213" t="s">
        <v>22</v>
      </c>
      <c r="F11" s="209"/>
      <c r="G11" s="215"/>
      <c r="H11" s="12"/>
      <c r="I11" s="12"/>
      <c r="J11" s="12"/>
      <c r="K11" s="12"/>
      <c r="L11" s="12"/>
      <c r="M11" s="238"/>
      <c r="N11" s="238"/>
      <c r="O11" s="238"/>
      <c r="P11" s="238"/>
      <c r="Q11" s="12"/>
      <c r="R11" s="12"/>
      <c r="S11" s="12"/>
      <c r="T11" s="12"/>
      <c r="U11" s="12"/>
      <c r="V11" s="238"/>
      <c r="W11" s="234"/>
      <c r="X11" s="234"/>
      <c r="Y11" s="234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spans="1:35" x14ac:dyDescent="0.2">
      <c r="B12" s="209"/>
      <c r="C12" s="213"/>
      <c r="D12" s="213"/>
      <c r="E12" s="213" t="s">
        <v>122</v>
      </c>
      <c r="F12" s="216"/>
      <c r="G12" s="217">
        <f t="shared" ref="G12:M12" si="2">ROUND(24*4*(G5-G4+G7-G6+G9-G8+G11-G10),0)*0.25/24</f>
        <v>0</v>
      </c>
      <c r="H12" s="218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39">
        <f t="shared" si="2"/>
        <v>0</v>
      </c>
      <c r="N12" s="240"/>
      <c r="O12" s="233"/>
      <c r="P12" s="241">
        <f t="shared" ref="P12:V12" si="3">ROUND(24*4*(P5-P4+P7-P6+P9-P8+P11-P10),0)*0.25/24</f>
        <v>0</v>
      </c>
      <c r="Q12" s="242">
        <f t="shared" si="3"/>
        <v>0</v>
      </c>
      <c r="R12" s="243">
        <f t="shared" si="3"/>
        <v>0</v>
      </c>
      <c r="S12" s="242">
        <f t="shared" si="3"/>
        <v>0</v>
      </c>
      <c r="T12" s="239">
        <f t="shared" si="3"/>
        <v>0</v>
      </c>
      <c r="U12" s="242">
        <f t="shared" si="3"/>
        <v>0</v>
      </c>
      <c r="V12" s="239">
        <f t="shared" si="3"/>
        <v>0</v>
      </c>
      <c r="W12" s="244"/>
      <c r="X12" s="234"/>
      <c r="Y12" s="234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spans="1:35" x14ac:dyDescent="0.2">
      <c r="B13" s="209"/>
      <c r="C13" s="213"/>
      <c r="D13" s="213"/>
      <c r="E13" s="209"/>
      <c r="F13" s="223"/>
      <c r="G13" s="224"/>
      <c r="H13" s="224"/>
      <c r="I13" s="224"/>
      <c r="J13" s="224"/>
      <c r="K13" s="224"/>
      <c r="L13" s="224"/>
      <c r="M13" s="245"/>
      <c r="N13" s="246"/>
      <c r="O13" s="233"/>
      <c r="P13" s="245"/>
      <c r="Q13" s="245"/>
      <c r="R13" s="245"/>
      <c r="S13" s="245"/>
      <c r="T13" s="245"/>
      <c r="U13" s="245"/>
      <c r="V13" s="245"/>
      <c r="W13" s="247"/>
      <c r="X13" s="234"/>
      <c r="Y13" s="234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spans="1:35" ht="3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7"/>
      <c r="X14" s="247"/>
      <c r="Y14" s="247"/>
      <c r="Z14" s="248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spans="1:35" x14ac:dyDescent="0.2">
      <c r="A15" s="24"/>
      <c r="B15" s="52" t="s">
        <v>102</v>
      </c>
      <c r="C15" s="27"/>
      <c r="D15" s="27"/>
      <c r="E15" s="27"/>
      <c r="F15" s="27"/>
      <c r="G15" s="27"/>
      <c r="H15" s="27"/>
      <c r="I15" s="27"/>
      <c r="J15" s="27"/>
      <c r="K15" s="28"/>
      <c r="L15" s="52" t="s">
        <v>101</v>
      </c>
      <c r="M15" s="27"/>
      <c r="N15" s="28"/>
      <c r="O15" s="28"/>
      <c r="P15" s="431" t="s">
        <v>100</v>
      </c>
      <c r="Q15" s="432"/>
      <c r="R15" s="29">
        <f>'P6'!R15+1</f>
        <v>7</v>
      </c>
      <c r="S15" s="27"/>
      <c r="T15" s="52" t="s">
        <v>173</v>
      </c>
      <c r="U15" s="27"/>
      <c r="V15" s="27"/>
      <c r="W15" s="177"/>
      <c r="X15" s="177"/>
      <c r="Y15" s="178"/>
      <c r="Z15" s="24"/>
      <c r="AA15" s="248"/>
      <c r="AB15" s="233"/>
      <c r="AC15" s="233"/>
      <c r="AD15" s="233"/>
      <c r="AE15" s="233"/>
      <c r="AF15" s="233"/>
      <c r="AG15" s="233"/>
      <c r="AH15" s="233"/>
      <c r="AI15" s="233"/>
    </row>
    <row r="16" spans="1:35" x14ac:dyDescent="0.2">
      <c r="A16" s="24"/>
      <c r="B16" s="30" t="str">
        <f>+Instructions!A4</f>
        <v>Enter Name</v>
      </c>
      <c r="C16" s="31"/>
      <c r="D16" s="31"/>
      <c r="E16" s="31"/>
      <c r="F16" s="31"/>
      <c r="G16" s="24"/>
      <c r="H16" s="31"/>
      <c r="I16" s="31"/>
      <c r="J16" s="31"/>
      <c r="K16" s="32"/>
      <c r="L16" s="33">
        <f>'P6'!L16</f>
        <v>2023</v>
      </c>
      <c r="M16" s="31"/>
      <c r="N16" s="32"/>
      <c r="O16" s="24"/>
      <c r="P16" s="179" t="s">
        <v>16</v>
      </c>
      <c r="Q16" s="34">
        <f>'P6'!Q16+14</f>
        <v>43549</v>
      </c>
      <c r="R16" s="180" t="s">
        <v>17</v>
      </c>
      <c r="S16" s="34">
        <f>Q16+13</f>
        <v>43562</v>
      </c>
      <c r="T16" s="452" t="s">
        <v>174</v>
      </c>
      <c r="U16" s="453"/>
      <c r="V16" s="181" t="s">
        <v>175</v>
      </c>
      <c r="W16" s="182"/>
      <c r="X16" s="182"/>
      <c r="Y16" s="183"/>
      <c r="Z16" s="24"/>
      <c r="AA16" s="248"/>
      <c r="AB16" s="233"/>
      <c r="AC16" s="233"/>
      <c r="AD16" s="233"/>
      <c r="AE16" s="233"/>
      <c r="AF16" s="233"/>
      <c r="AG16" s="233"/>
      <c r="AH16" s="233"/>
      <c r="AI16" s="233"/>
    </row>
    <row r="17" spans="1:35" x14ac:dyDescent="0.2">
      <c r="A17" s="24"/>
      <c r="B17" s="184"/>
      <c r="C17" s="24"/>
      <c r="D17" s="27"/>
      <c r="E17" s="28"/>
      <c r="F17" s="24"/>
      <c r="G17" s="185" t="s">
        <v>0</v>
      </c>
      <c r="H17" s="185" t="s">
        <v>1</v>
      </c>
      <c r="I17" s="185" t="s">
        <v>2</v>
      </c>
      <c r="J17" s="185" t="s">
        <v>3</v>
      </c>
      <c r="K17" s="185" t="s">
        <v>4</v>
      </c>
      <c r="L17" s="185" t="s">
        <v>5</v>
      </c>
      <c r="M17" s="185" t="s">
        <v>6</v>
      </c>
      <c r="N17" s="35" t="s">
        <v>9</v>
      </c>
      <c r="O17" s="36"/>
      <c r="P17" s="185" t="s">
        <v>0</v>
      </c>
      <c r="Q17" s="185" t="s">
        <v>1</v>
      </c>
      <c r="R17" s="185" t="s">
        <v>2</v>
      </c>
      <c r="S17" s="185" t="s">
        <v>3</v>
      </c>
      <c r="T17" s="185" t="s">
        <v>4</v>
      </c>
      <c r="U17" s="186" t="s">
        <v>5</v>
      </c>
      <c r="V17" s="186" t="s">
        <v>6</v>
      </c>
      <c r="W17" s="35" t="s">
        <v>10</v>
      </c>
      <c r="X17" s="35"/>
      <c r="Y17" s="35" t="s">
        <v>23</v>
      </c>
      <c r="Z17" s="37"/>
      <c r="AA17" s="233"/>
      <c r="AB17" s="249"/>
      <c r="AC17" s="233"/>
      <c r="AD17" s="233"/>
      <c r="AE17" s="233"/>
      <c r="AF17" s="233"/>
      <c r="AG17" s="233"/>
      <c r="AH17" s="233"/>
      <c r="AI17" s="233"/>
    </row>
    <row r="18" spans="1:35" x14ac:dyDescent="0.2">
      <c r="A18" s="24"/>
      <c r="B18" s="37"/>
      <c r="C18" s="24"/>
      <c r="D18" s="37"/>
      <c r="E18" s="187" t="s">
        <v>15</v>
      </c>
      <c r="F18" s="24"/>
      <c r="G18" s="166">
        <f>'P6'!G18</f>
        <v>0</v>
      </c>
      <c r="H18" s="166">
        <f>'P6'!H18</f>
        <v>0.33333333333333331</v>
      </c>
      <c r="I18" s="166">
        <f>'P6'!I18</f>
        <v>0.33333333333333331</v>
      </c>
      <c r="J18" s="166">
        <f>'P6'!J18</f>
        <v>0.33333333333333331</v>
      </c>
      <c r="K18" s="166">
        <f>'P6'!K18</f>
        <v>0.33333333333333331</v>
      </c>
      <c r="L18" s="166">
        <f>'P6'!L18</f>
        <v>0.33333333333333331</v>
      </c>
      <c r="M18" s="166">
        <f>'P6'!M18</f>
        <v>0</v>
      </c>
      <c r="N18" s="41">
        <f>SUM(G18:M18)</f>
        <v>1.6666666666666665</v>
      </c>
      <c r="O18" s="36"/>
      <c r="P18" s="166">
        <f>'P6'!P18</f>
        <v>0</v>
      </c>
      <c r="Q18" s="166">
        <f>'P6'!Q18</f>
        <v>0.33333333333333331</v>
      </c>
      <c r="R18" s="166">
        <f>'P6'!R18</f>
        <v>0.33333333333333331</v>
      </c>
      <c r="S18" s="166">
        <f>'P6'!S18</f>
        <v>0.33333333333333331</v>
      </c>
      <c r="T18" s="166">
        <f>'P6'!T18</f>
        <v>0.33333333333333331</v>
      </c>
      <c r="U18" s="166">
        <f>'P6'!U18</f>
        <v>0.33333333333333331</v>
      </c>
      <c r="V18" s="166">
        <f>'P6'!V18</f>
        <v>0</v>
      </c>
      <c r="W18" s="41">
        <f>SUM(P18:V18)</f>
        <v>1.6666666666666665</v>
      </c>
      <c r="X18" s="42"/>
      <c r="Y18" s="41">
        <f>N18+W18</f>
        <v>3.333333333333333</v>
      </c>
      <c r="Z18" s="37"/>
      <c r="AA18" s="233"/>
      <c r="AB18" s="249"/>
      <c r="AC18" s="233"/>
      <c r="AD18" s="233"/>
      <c r="AE18" s="233"/>
      <c r="AF18" s="233"/>
      <c r="AG18" s="233"/>
      <c r="AH18" s="233"/>
      <c r="AI18" s="233"/>
    </row>
    <row r="19" spans="1:35" x14ac:dyDescent="0.2">
      <c r="A19" s="24"/>
      <c r="B19" s="37"/>
      <c r="C19" s="24"/>
      <c r="D19" s="24"/>
      <c r="E19" s="187" t="s">
        <v>50</v>
      </c>
      <c r="F19" s="24"/>
      <c r="G19" s="166">
        <f>'P6'!G19</f>
        <v>0</v>
      </c>
      <c r="H19" s="166">
        <f>'P6'!H19</f>
        <v>0.3125</v>
      </c>
      <c r="I19" s="166">
        <f>'P6'!I19</f>
        <v>0.3125</v>
      </c>
      <c r="J19" s="166">
        <f>'P6'!J19</f>
        <v>0.3125</v>
      </c>
      <c r="K19" s="166">
        <f>'P6'!K19</f>
        <v>0.3125</v>
      </c>
      <c r="L19" s="166">
        <f>'P6'!L19</f>
        <v>0.3125</v>
      </c>
      <c r="M19" s="166">
        <f>'P6'!M19</f>
        <v>0</v>
      </c>
      <c r="N19" s="43"/>
      <c r="O19" s="44"/>
      <c r="P19" s="166">
        <f>'P6'!P19</f>
        <v>0</v>
      </c>
      <c r="Q19" s="166">
        <f>'P6'!Q19</f>
        <v>0.3125</v>
      </c>
      <c r="R19" s="166">
        <f>'P6'!R19</f>
        <v>0.3125</v>
      </c>
      <c r="S19" s="166">
        <f>'P6'!S19</f>
        <v>0.3125</v>
      </c>
      <c r="T19" s="166">
        <f>'P6'!T19</f>
        <v>0.3125</v>
      </c>
      <c r="U19" s="166">
        <f>'P6'!U19</f>
        <v>0.3125</v>
      </c>
      <c r="V19" s="166">
        <f>'P6'!V19</f>
        <v>0</v>
      </c>
      <c r="W19" s="167"/>
      <c r="X19" s="43"/>
      <c r="Y19" s="46"/>
      <c r="Z19" s="37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x14ac:dyDescent="0.2">
      <c r="A20" s="24"/>
      <c r="B20" s="47"/>
      <c r="C20" s="31"/>
      <c r="D20" s="31"/>
      <c r="E20" s="188" t="s">
        <v>51</v>
      </c>
      <c r="F20" s="31"/>
      <c r="G20" s="166">
        <f>'P6'!G20</f>
        <v>0</v>
      </c>
      <c r="H20" s="166">
        <f>'P6'!H20</f>
        <v>0.1875</v>
      </c>
      <c r="I20" s="166">
        <f>'P6'!I20</f>
        <v>0.1875</v>
      </c>
      <c r="J20" s="166">
        <f>'P6'!J20</f>
        <v>0.1875</v>
      </c>
      <c r="K20" s="166">
        <f>'P6'!K20</f>
        <v>0.1875</v>
      </c>
      <c r="L20" s="166">
        <f>'P6'!L20</f>
        <v>0.1875</v>
      </c>
      <c r="M20" s="166">
        <f>'P6'!M20</f>
        <v>0</v>
      </c>
      <c r="N20" s="48"/>
      <c r="O20" s="49"/>
      <c r="P20" s="166">
        <f>'P6'!P20</f>
        <v>0</v>
      </c>
      <c r="Q20" s="166">
        <f>'P6'!Q20</f>
        <v>0.1875</v>
      </c>
      <c r="R20" s="166">
        <f>'P6'!R20</f>
        <v>0.1875</v>
      </c>
      <c r="S20" s="166">
        <f>'P6'!S20</f>
        <v>0.1875</v>
      </c>
      <c r="T20" s="166">
        <f>'P6'!T20</f>
        <v>0.1875</v>
      </c>
      <c r="U20" s="166">
        <f>'P6'!U20</f>
        <v>0.1875</v>
      </c>
      <c r="V20" s="166">
        <f>'P6'!V20</f>
        <v>0</v>
      </c>
      <c r="W20" s="168"/>
      <c r="X20" s="48"/>
      <c r="Y20" s="51"/>
      <c r="Z20" s="37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ht="16.5" customHeight="1" x14ac:dyDescent="0.2">
      <c r="A21" s="24"/>
      <c r="B21" s="52"/>
      <c r="C21" s="24"/>
      <c r="D21" s="24"/>
      <c r="E21" s="24"/>
      <c r="F21" s="53"/>
      <c r="G21" s="24"/>
      <c r="H21" s="24"/>
      <c r="I21" s="24"/>
      <c r="J21" s="24"/>
      <c r="K21" s="24"/>
      <c r="L21" s="24"/>
      <c r="M21" s="54" t="s">
        <v>11</v>
      </c>
      <c r="N21" s="55"/>
      <c r="O21" s="53"/>
      <c r="P21" s="24"/>
      <c r="Q21" s="24"/>
      <c r="R21" s="24"/>
      <c r="S21" s="24"/>
      <c r="T21" s="24"/>
      <c r="U21" s="24"/>
      <c r="V21" s="24"/>
      <c r="W21" s="56"/>
      <c r="X21" s="56"/>
      <c r="Y21" s="57"/>
      <c r="Z21" s="37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4"/>
      <c r="B22" s="61"/>
      <c r="C22" s="58"/>
      <c r="D22" s="185" t="s">
        <v>13</v>
      </c>
      <c r="E22" s="185" t="s">
        <v>14</v>
      </c>
      <c r="F22" s="59"/>
      <c r="G22" s="189" t="s">
        <v>0</v>
      </c>
      <c r="H22" s="189" t="s">
        <v>1</v>
      </c>
      <c r="I22" s="189" t="s">
        <v>2</v>
      </c>
      <c r="J22" s="189" t="s">
        <v>3</v>
      </c>
      <c r="K22" s="189" t="s">
        <v>4</v>
      </c>
      <c r="L22" s="189" t="s">
        <v>5</v>
      </c>
      <c r="M22" s="189" t="s">
        <v>6</v>
      </c>
      <c r="N22" s="35" t="s">
        <v>9</v>
      </c>
      <c r="O22" s="24"/>
      <c r="P22" s="189" t="s">
        <v>0</v>
      </c>
      <c r="Q22" s="189" t="s">
        <v>1</v>
      </c>
      <c r="R22" s="189" t="s">
        <v>2</v>
      </c>
      <c r="S22" s="189" t="s">
        <v>3</v>
      </c>
      <c r="T22" s="189" t="s">
        <v>4</v>
      </c>
      <c r="U22" s="189" t="s">
        <v>5</v>
      </c>
      <c r="V22" s="189" t="s">
        <v>6</v>
      </c>
      <c r="W22" s="35" t="s">
        <v>10</v>
      </c>
      <c r="X22" s="35"/>
      <c r="Y22" s="60" t="s">
        <v>23</v>
      </c>
      <c r="Z22" s="37"/>
      <c r="AA22" s="233"/>
      <c r="AB22" s="233"/>
      <c r="AC22" s="233" t="s">
        <v>131</v>
      </c>
      <c r="AD22" s="233"/>
      <c r="AE22" s="233"/>
      <c r="AF22" s="233"/>
      <c r="AG22" s="233"/>
      <c r="AH22" s="233"/>
      <c r="AI22" s="233"/>
    </row>
    <row r="23" spans="1:35" ht="15.75" customHeight="1" thickBot="1" x14ac:dyDescent="0.25">
      <c r="A23" s="24"/>
      <c r="B23" s="427" t="s">
        <v>103</v>
      </c>
      <c r="C23" s="428"/>
      <c r="D23" s="189"/>
      <c r="E23" s="189"/>
      <c r="F23" s="59"/>
      <c r="G23" s="190">
        <f>+Q16</f>
        <v>43549</v>
      </c>
      <c r="H23" s="190">
        <f t="shared" ref="H23:M23" si="4">G23+1</f>
        <v>43550</v>
      </c>
      <c r="I23" s="190">
        <f t="shared" si="4"/>
        <v>43551</v>
      </c>
      <c r="J23" s="190">
        <f t="shared" si="4"/>
        <v>43552</v>
      </c>
      <c r="K23" s="190">
        <f t="shared" si="4"/>
        <v>43553</v>
      </c>
      <c r="L23" s="190">
        <f t="shared" si="4"/>
        <v>43554</v>
      </c>
      <c r="M23" s="190">
        <f t="shared" si="4"/>
        <v>43555</v>
      </c>
      <c r="N23" s="62"/>
      <c r="O23" s="190"/>
      <c r="P23" s="190">
        <f>M23+1</f>
        <v>43556</v>
      </c>
      <c r="Q23" s="190">
        <f t="shared" ref="Q23:V23" si="5">P23+1</f>
        <v>43557</v>
      </c>
      <c r="R23" s="190">
        <f t="shared" si="5"/>
        <v>43558</v>
      </c>
      <c r="S23" s="190">
        <f t="shared" si="5"/>
        <v>43559</v>
      </c>
      <c r="T23" s="190">
        <f t="shared" si="5"/>
        <v>43560</v>
      </c>
      <c r="U23" s="190">
        <f t="shared" si="5"/>
        <v>43561</v>
      </c>
      <c r="V23" s="190">
        <f t="shared" si="5"/>
        <v>43562</v>
      </c>
      <c r="W23" s="62"/>
      <c r="X23" s="62"/>
      <c r="Y23" s="63"/>
      <c r="Z23" s="37"/>
      <c r="AA23" s="233"/>
      <c r="AB23" s="233"/>
      <c r="AC23" s="462" t="s">
        <v>62</v>
      </c>
      <c r="AD23" s="462"/>
      <c r="AE23" s="233"/>
      <c r="AF23" s="233"/>
      <c r="AG23" s="233"/>
      <c r="AH23" s="233"/>
      <c r="AI23" s="233"/>
    </row>
    <row r="24" spans="1:35" ht="13.5" customHeight="1" x14ac:dyDescent="0.2">
      <c r="A24" s="24"/>
      <c r="B24" s="191" t="s">
        <v>105</v>
      </c>
      <c r="C24" s="64"/>
      <c r="D24" s="65"/>
      <c r="E24" s="66"/>
      <c r="F24" s="67"/>
      <c r="G24" s="68"/>
      <c r="H24" s="175"/>
      <c r="I24" s="175"/>
      <c r="J24" s="175"/>
      <c r="K24" s="175"/>
      <c r="L24" s="175"/>
      <c r="M24" s="68"/>
      <c r="N24" s="69">
        <f>SUM(G24:M24)</f>
        <v>0</v>
      </c>
      <c r="O24" s="176"/>
      <c r="P24" s="68"/>
      <c r="Q24" s="175"/>
      <c r="R24" s="175"/>
      <c r="S24" s="175"/>
      <c r="T24" s="175"/>
      <c r="U24" s="175"/>
      <c r="V24" s="68"/>
      <c r="W24" s="71">
        <f>SUM(P24:V24)</f>
        <v>0</v>
      </c>
      <c r="X24" s="72"/>
      <c r="Y24" s="73">
        <f t="shared" ref="Y24" si="6">N25+W25</f>
        <v>0</v>
      </c>
      <c r="Z24" s="37"/>
      <c r="AA24" s="233"/>
      <c r="AB24" s="233"/>
      <c r="AC24" s="250" t="s">
        <v>58</v>
      </c>
      <c r="AD24" s="250" t="s">
        <v>59</v>
      </c>
      <c r="AE24" s="233"/>
      <c r="AF24" s="233"/>
      <c r="AG24" s="233"/>
      <c r="AH24" s="233"/>
      <c r="AI24" s="233"/>
    </row>
    <row r="25" spans="1:35" ht="13.5" customHeight="1" x14ac:dyDescent="0.2">
      <c r="A25" s="24"/>
      <c r="B25" s="192" t="s">
        <v>198</v>
      </c>
      <c r="C25" s="74"/>
      <c r="D25" s="75"/>
      <c r="E25" s="76"/>
      <c r="F25" s="25"/>
      <c r="G25" s="81">
        <f>G12-G24-G26-G27-G28-G29</f>
        <v>0</v>
      </c>
      <c r="H25" s="81"/>
      <c r="I25" s="81"/>
      <c r="J25" s="81"/>
      <c r="K25" s="81">
        <f>K12-K24-K26-K27-K28-K29</f>
        <v>0</v>
      </c>
      <c r="L25" s="81">
        <f>L12-L24-L26-L27-L28-L29</f>
        <v>0</v>
      </c>
      <c r="M25" s="81">
        <f>M12-M24-M26-M27-M28-M29</f>
        <v>0</v>
      </c>
      <c r="N25" s="96">
        <f t="shared" ref="N25:N49" si="7">SUM(G25:M25)</f>
        <v>0</v>
      </c>
      <c r="O25" s="80"/>
      <c r="P25" s="81">
        <f t="shared" ref="P25:V25" si="8">P12-P24-P26-P27-P28-P29</f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0</v>
      </c>
      <c r="V25" s="81">
        <f t="shared" si="8"/>
        <v>0</v>
      </c>
      <c r="W25" s="94">
        <f t="shared" ref="W25:W29" si="9">SUM(P25:V25)</f>
        <v>0</v>
      </c>
      <c r="X25" s="83"/>
      <c r="Y25" s="84">
        <f>N24+W24</f>
        <v>0</v>
      </c>
      <c r="Z25" s="37"/>
      <c r="AA25" s="233"/>
      <c r="AB25" s="233"/>
      <c r="AC25" s="249">
        <f>'P6'!AD25</f>
        <v>0.45833333333333331</v>
      </c>
      <c r="AD25" s="249">
        <f>MOD(ROUND(96*(AC25+Y49-Y43),0)/96,Instructions!C14)</f>
        <v>0.45833333333333331</v>
      </c>
      <c r="AE25" s="233" t="s">
        <v>180</v>
      </c>
      <c r="AF25" s="233"/>
      <c r="AG25" s="233"/>
      <c r="AH25" s="233"/>
      <c r="AI25" s="233"/>
    </row>
    <row r="26" spans="1:35" ht="13.5" customHeight="1" x14ac:dyDescent="0.2">
      <c r="A26" s="24"/>
      <c r="B26" s="192" t="s">
        <v>106</v>
      </c>
      <c r="C26" s="74"/>
      <c r="D26" s="85"/>
      <c r="E26" s="85"/>
      <c r="F26" s="25"/>
      <c r="G26" s="77"/>
      <c r="H26" s="78"/>
      <c r="I26" s="78"/>
      <c r="J26" s="78"/>
      <c r="K26" s="78"/>
      <c r="L26" s="78"/>
      <c r="M26" s="77"/>
      <c r="N26" s="79">
        <f t="shared" si="7"/>
        <v>0</v>
      </c>
      <c r="O26" s="86"/>
      <c r="P26" s="77"/>
      <c r="Q26" s="78"/>
      <c r="R26" s="78"/>
      <c r="S26" s="78"/>
      <c r="T26" s="78"/>
      <c r="U26" s="78"/>
      <c r="V26" s="77"/>
      <c r="W26" s="83">
        <f t="shared" si="9"/>
        <v>0</v>
      </c>
      <c r="X26" s="83"/>
      <c r="Y26" s="84">
        <f>N26+W26</f>
        <v>0</v>
      </c>
      <c r="Z26" s="37"/>
      <c r="AA26" s="233"/>
      <c r="AB26" s="233"/>
      <c r="AC26" s="249">
        <f>'P6'!AD26</f>
        <v>0.16666666666666666</v>
      </c>
      <c r="AD26" s="249">
        <f>MOD(ROUND(96*(AC26+Y49-Y43),0)/96,20/24)</f>
        <v>0.16666666666666666</v>
      </c>
      <c r="AE26" s="233" t="s">
        <v>179</v>
      </c>
      <c r="AF26" s="233"/>
      <c r="AG26" s="233"/>
      <c r="AH26" s="233"/>
      <c r="AI26" s="233"/>
    </row>
    <row r="27" spans="1:35" ht="13.5" customHeight="1" x14ac:dyDescent="0.2">
      <c r="A27" s="24"/>
      <c r="B27" s="192" t="s">
        <v>89</v>
      </c>
      <c r="C27" s="74"/>
      <c r="D27" s="85"/>
      <c r="E27" s="85"/>
      <c r="F27" s="25"/>
      <c r="G27" s="77"/>
      <c r="H27" s="78"/>
      <c r="I27" s="78"/>
      <c r="J27" s="78"/>
      <c r="K27" s="78"/>
      <c r="L27" s="78"/>
      <c r="M27" s="77"/>
      <c r="N27" s="79">
        <f t="shared" si="7"/>
        <v>0</v>
      </c>
      <c r="O27" s="87"/>
      <c r="P27" s="77"/>
      <c r="Q27" s="78"/>
      <c r="R27" s="78"/>
      <c r="S27" s="78"/>
      <c r="T27" s="78"/>
      <c r="U27" s="78"/>
      <c r="V27" s="77"/>
      <c r="W27" s="83">
        <f t="shared" si="9"/>
        <v>0</v>
      </c>
      <c r="X27" s="83"/>
      <c r="Y27" s="84">
        <f>N27+W27</f>
        <v>0</v>
      </c>
      <c r="Z27" s="37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ht="13.5" customHeight="1" x14ac:dyDescent="0.2">
      <c r="A28" s="24"/>
      <c r="B28" s="192" t="s">
        <v>90</v>
      </c>
      <c r="C28" s="74"/>
      <c r="D28" s="193">
        <v>78</v>
      </c>
      <c r="E28" s="85"/>
      <c r="F28" s="88"/>
      <c r="G28" s="77"/>
      <c r="H28" s="78"/>
      <c r="I28" s="78"/>
      <c r="J28" s="78"/>
      <c r="K28" s="78"/>
      <c r="L28" s="78"/>
      <c r="M28" s="77"/>
      <c r="N28" s="79">
        <f t="shared" si="7"/>
        <v>0</v>
      </c>
      <c r="O28" s="89"/>
      <c r="P28" s="77"/>
      <c r="Q28" s="78"/>
      <c r="R28" s="78"/>
      <c r="S28" s="78"/>
      <c r="T28" s="78"/>
      <c r="U28" s="78"/>
      <c r="V28" s="77"/>
      <c r="W28" s="83">
        <f t="shared" si="9"/>
        <v>0</v>
      </c>
      <c r="X28" s="83"/>
      <c r="Y28" s="84">
        <f>N28+W28</f>
        <v>0</v>
      </c>
      <c r="Z28" s="37"/>
      <c r="AA28" s="233"/>
      <c r="AB28" s="251"/>
      <c r="AC28" s="251"/>
      <c r="AD28" s="252"/>
      <c r="AE28" s="252"/>
      <c r="AF28" s="252"/>
      <c r="AG28" s="252"/>
      <c r="AH28" s="233"/>
      <c r="AI28" s="233"/>
    </row>
    <row r="29" spans="1:35" ht="13.5" customHeight="1" x14ac:dyDescent="0.2">
      <c r="A29" s="24"/>
      <c r="B29" s="194" t="s">
        <v>192</v>
      </c>
      <c r="C29" s="92"/>
      <c r="D29" s="195"/>
      <c r="E29" s="93"/>
      <c r="F29" s="25"/>
      <c r="G29" s="81"/>
      <c r="H29" s="82"/>
      <c r="I29" s="82"/>
      <c r="J29" s="82"/>
      <c r="K29" s="82"/>
      <c r="L29" s="82"/>
      <c r="M29" s="81"/>
      <c r="N29" s="79">
        <f t="shared" si="7"/>
        <v>0</v>
      </c>
      <c r="O29" s="87"/>
      <c r="P29" s="81"/>
      <c r="Q29" s="82"/>
      <c r="R29" s="82"/>
      <c r="S29" s="82"/>
      <c r="T29" s="82"/>
      <c r="U29" s="82"/>
      <c r="V29" s="81"/>
      <c r="W29" s="83">
        <f t="shared" si="9"/>
        <v>0</v>
      </c>
      <c r="X29" s="94"/>
      <c r="Y29" s="84">
        <f>N29+W29</f>
        <v>0</v>
      </c>
      <c r="Z29" s="37"/>
      <c r="AA29" s="233"/>
      <c r="AB29" s="251"/>
      <c r="AC29" s="251"/>
      <c r="AD29" s="252"/>
      <c r="AE29" s="252"/>
      <c r="AF29" s="252"/>
      <c r="AG29" s="252"/>
      <c r="AH29" s="233"/>
      <c r="AI29" s="233"/>
    </row>
    <row r="30" spans="1:35" ht="3.75" customHeight="1" x14ac:dyDescent="0.2">
      <c r="A30" s="24"/>
      <c r="B30" s="194"/>
      <c r="C30" s="92"/>
      <c r="D30" s="195"/>
      <c r="E30" s="93"/>
      <c r="F30" s="25"/>
      <c r="G30" s="95"/>
      <c r="H30" s="95"/>
      <c r="I30" s="95"/>
      <c r="J30" s="95"/>
      <c r="K30" s="95"/>
      <c r="L30" s="95"/>
      <c r="M30" s="95"/>
      <c r="N30" s="96"/>
      <c r="O30" s="87"/>
      <c r="P30" s="95"/>
      <c r="Q30" s="95"/>
      <c r="R30" s="95"/>
      <c r="S30" s="95"/>
      <c r="T30" s="95"/>
      <c r="U30" s="95"/>
      <c r="V30" s="95"/>
      <c r="W30" s="94"/>
      <c r="X30" s="94"/>
      <c r="Y30" s="94"/>
      <c r="Z30" s="37"/>
      <c r="AA30" s="233"/>
      <c r="AB30" s="251"/>
      <c r="AC30" s="251"/>
      <c r="AD30" s="252"/>
      <c r="AE30" s="252"/>
      <c r="AF30" s="252"/>
      <c r="AG30" s="252"/>
      <c r="AH30" s="233"/>
      <c r="AI30" s="233"/>
    </row>
    <row r="31" spans="1:35" ht="13.5" customHeight="1" thickBot="1" x14ac:dyDescent="0.25">
      <c r="A31" s="24"/>
      <c r="B31" s="196" t="s">
        <v>109</v>
      </c>
      <c r="C31" s="97"/>
      <c r="D31" s="197"/>
      <c r="E31" s="98"/>
      <c r="F31" s="99"/>
      <c r="G31" s="100">
        <f>SUM(G24:G30)</f>
        <v>0</v>
      </c>
      <c r="H31" s="100">
        <f>SUM(H24:H30)</f>
        <v>0</v>
      </c>
      <c r="I31" s="100">
        <f t="shared" ref="I31:L31" si="10">SUM(I24:I30)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>SUM(M24:M30)</f>
        <v>0</v>
      </c>
      <c r="N31" s="101">
        <f>SUM(N25:N30)</f>
        <v>0</v>
      </c>
      <c r="O31" s="102"/>
      <c r="P31" s="100">
        <f>SUM(P24:P30)</f>
        <v>0</v>
      </c>
      <c r="Q31" s="100">
        <f>SUM(Q24:Q30)</f>
        <v>0</v>
      </c>
      <c r="R31" s="100">
        <f t="shared" ref="R31:V31" si="11">SUM(R24:R30)</f>
        <v>0</v>
      </c>
      <c r="S31" s="100">
        <f t="shared" si="11"/>
        <v>0</v>
      </c>
      <c r="T31" s="100">
        <f t="shared" si="11"/>
        <v>0</v>
      </c>
      <c r="U31" s="100">
        <f t="shared" si="11"/>
        <v>0</v>
      </c>
      <c r="V31" s="100">
        <f t="shared" si="11"/>
        <v>0</v>
      </c>
      <c r="W31" s="103">
        <f>SUM(W25:W30)</f>
        <v>0</v>
      </c>
      <c r="X31" s="103"/>
      <c r="Y31" s="104">
        <f>SUM(Y24:Y30)</f>
        <v>0</v>
      </c>
      <c r="Z31" s="37"/>
      <c r="AA31" s="233"/>
      <c r="AB31" s="251"/>
      <c r="AC31" s="251"/>
      <c r="AD31" s="252"/>
      <c r="AE31" s="252"/>
      <c r="AF31" s="252"/>
      <c r="AG31" s="252"/>
      <c r="AH31" s="233"/>
      <c r="AI31" s="233"/>
    </row>
    <row r="32" spans="1:35" ht="20.25" customHeight="1" thickBot="1" x14ac:dyDescent="0.25">
      <c r="A32" s="24"/>
      <c r="B32" s="429" t="s">
        <v>104</v>
      </c>
      <c r="C32" s="430"/>
      <c r="D32" s="198"/>
      <c r="E32" s="105"/>
      <c r="F32" s="25"/>
      <c r="G32" s="106"/>
      <c r="H32" s="106"/>
      <c r="I32" s="106"/>
      <c r="J32" s="106"/>
      <c r="K32" s="106"/>
      <c r="L32" s="106"/>
      <c r="M32" s="106"/>
      <c r="N32" s="107"/>
      <c r="O32" s="87"/>
      <c r="P32" s="106"/>
      <c r="Q32" s="106"/>
      <c r="R32" s="106"/>
      <c r="S32" s="106"/>
      <c r="T32" s="106"/>
      <c r="U32" s="106"/>
      <c r="V32" s="106"/>
      <c r="W32" s="108"/>
      <c r="X32" s="109"/>
      <c r="Y32" s="108"/>
      <c r="Z32" s="37"/>
      <c r="AA32" s="233" t="s">
        <v>135</v>
      </c>
      <c r="AB32" s="233"/>
      <c r="AC32" s="233"/>
      <c r="AD32" s="233"/>
      <c r="AE32" s="233"/>
      <c r="AF32" s="233"/>
      <c r="AG32" s="233"/>
      <c r="AH32" s="233"/>
      <c r="AI32" s="233"/>
    </row>
    <row r="33" spans="1:35" ht="13.5" customHeight="1" x14ac:dyDescent="0.2">
      <c r="A33" s="24"/>
      <c r="B33" s="191" t="s">
        <v>107</v>
      </c>
      <c r="C33" s="64"/>
      <c r="D33" s="65"/>
      <c r="E33" s="66"/>
      <c r="F33" s="67"/>
      <c r="G33" s="110"/>
      <c r="H33" s="111"/>
      <c r="I33" s="111"/>
      <c r="J33" s="111"/>
      <c r="K33" s="111"/>
      <c r="L33" s="111"/>
      <c r="M33" s="110"/>
      <c r="N33" s="69">
        <f t="shared" si="7"/>
        <v>0</v>
      </c>
      <c r="O33" s="70"/>
      <c r="P33" s="110"/>
      <c r="Q33" s="111"/>
      <c r="R33" s="111"/>
      <c r="S33" s="111"/>
      <c r="T33" s="111"/>
      <c r="U33" s="111"/>
      <c r="V33" s="110"/>
      <c r="W33" s="69">
        <f t="shared" ref="W33:W45" si="12">SUM(P33:V33)</f>
        <v>0</v>
      </c>
      <c r="X33" s="72"/>
      <c r="Y33" s="73">
        <f t="shared" ref="Y33:Y43" si="13">N33+W33</f>
        <v>0</v>
      </c>
      <c r="Z33" s="37"/>
      <c r="AA33" s="233" t="s">
        <v>136</v>
      </c>
      <c r="AB33" s="249">
        <f>T54</f>
        <v>0</v>
      </c>
      <c r="AC33" s="233"/>
      <c r="AD33" s="233"/>
      <c r="AE33" s="233"/>
      <c r="AF33" s="233"/>
      <c r="AG33" s="233"/>
      <c r="AH33" s="233"/>
      <c r="AI33" s="233"/>
    </row>
    <row r="34" spans="1:35" ht="13.5" customHeight="1" x14ac:dyDescent="0.2">
      <c r="A34" s="24"/>
      <c r="B34" s="192" t="s">
        <v>98</v>
      </c>
      <c r="C34" s="74"/>
      <c r="D34" s="75"/>
      <c r="E34" s="76"/>
      <c r="F34" s="112"/>
      <c r="G34" s="113"/>
      <c r="H34" s="114"/>
      <c r="I34" s="114"/>
      <c r="J34" s="114"/>
      <c r="K34" s="114"/>
      <c r="L34" s="114"/>
      <c r="M34" s="113"/>
      <c r="N34" s="79">
        <f t="shared" si="7"/>
        <v>0</v>
      </c>
      <c r="O34" s="80"/>
      <c r="P34" s="113"/>
      <c r="Q34" s="114"/>
      <c r="R34" s="114"/>
      <c r="S34" s="114"/>
      <c r="T34" s="114"/>
      <c r="U34" s="114"/>
      <c r="V34" s="113"/>
      <c r="W34" s="79">
        <f t="shared" si="12"/>
        <v>0</v>
      </c>
      <c r="X34" s="115"/>
      <c r="Y34" s="84">
        <f t="shared" si="13"/>
        <v>0</v>
      </c>
      <c r="Z34" s="37"/>
      <c r="AA34" s="233" t="s">
        <v>137</v>
      </c>
      <c r="AB34" s="249">
        <f>T52</f>
        <v>11.75</v>
      </c>
      <c r="AC34" s="233"/>
      <c r="AD34" s="233"/>
      <c r="AE34" s="233"/>
      <c r="AF34" s="233"/>
      <c r="AG34" s="233"/>
      <c r="AH34" s="233"/>
      <c r="AI34" s="233"/>
    </row>
    <row r="35" spans="1:35" ht="13.5" customHeight="1" x14ac:dyDescent="0.2">
      <c r="A35" s="24"/>
      <c r="B35" s="192" t="s">
        <v>99</v>
      </c>
      <c r="C35" s="74"/>
      <c r="D35" s="75"/>
      <c r="E35" s="76"/>
      <c r="F35" s="112"/>
      <c r="G35" s="113"/>
      <c r="H35" s="114"/>
      <c r="I35" s="114"/>
      <c r="J35" s="114"/>
      <c r="K35" s="114"/>
      <c r="L35" s="114"/>
      <c r="M35" s="113"/>
      <c r="N35" s="79">
        <f t="shared" si="7"/>
        <v>0</v>
      </c>
      <c r="O35" s="80"/>
      <c r="P35" s="113"/>
      <c r="Q35" s="114"/>
      <c r="R35" s="114"/>
      <c r="S35" s="114"/>
      <c r="T35" s="114"/>
      <c r="U35" s="114"/>
      <c r="V35" s="113"/>
      <c r="W35" s="79">
        <f t="shared" si="12"/>
        <v>0</v>
      </c>
      <c r="X35" s="115"/>
      <c r="Y35" s="84">
        <f t="shared" si="13"/>
        <v>0</v>
      </c>
      <c r="Z35" s="37"/>
      <c r="AA35" s="233" t="s">
        <v>19</v>
      </c>
      <c r="AB35" s="249">
        <f>T53</f>
        <v>1.1666666666666665</v>
      </c>
      <c r="AC35" s="253" t="s">
        <v>134</v>
      </c>
      <c r="AD35" s="233"/>
      <c r="AE35" s="233"/>
      <c r="AF35" s="233"/>
      <c r="AG35" s="233"/>
      <c r="AH35" s="233"/>
      <c r="AI35" s="233"/>
    </row>
    <row r="36" spans="1:35" ht="13.5" customHeight="1" x14ac:dyDescent="0.2">
      <c r="A36" s="24"/>
      <c r="B36" s="192" t="s">
        <v>96</v>
      </c>
      <c r="C36" s="74"/>
      <c r="D36" s="193">
        <v>62</v>
      </c>
      <c r="E36" s="76"/>
      <c r="F36" s="112"/>
      <c r="G36" s="113"/>
      <c r="H36" s="114"/>
      <c r="I36" s="114"/>
      <c r="J36" s="114"/>
      <c r="K36" s="114"/>
      <c r="L36" s="114"/>
      <c r="M36" s="113"/>
      <c r="N36" s="79">
        <f t="shared" si="7"/>
        <v>0</v>
      </c>
      <c r="O36" s="80"/>
      <c r="P36" s="113"/>
      <c r="Q36" s="114"/>
      <c r="R36" s="114"/>
      <c r="S36" s="114"/>
      <c r="T36" s="114"/>
      <c r="U36" s="114"/>
      <c r="V36" s="113"/>
      <c r="W36" s="79">
        <f t="shared" si="12"/>
        <v>0</v>
      </c>
      <c r="X36" s="115"/>
      <c r="Y36" s="84">
        <f t="shared" si="13"/>
        <v>0</v>
      </c>
      <c r="Z36" s="37"/>
      <c r="AA36" s="233" t="s">
        <v>138</v>
      </c>
      <c r="AB36" s="249">
        <f>T58</f>
        <v>0</v>
      </c>
      <c r="AC36" s="249">
        <f>'P6'!AC38</f>
        <v>0</v>
      </c>
      <c r="AD36" s="233" t="s">
        <v>77</v>
      </c>
      <c r="AE36" s="233"/>
      <c r="AF36" s="233"/>
      <c r="AG36" s="233"/>
      <c r="AH36" s="233"/>
      <c r="AI36" s="233"/>
    </row>
    <row r="37" spans="1:35" ht="13.5" customHeight="1" x14ac:dyDescent="0.2">
      <c r="A37" s="24"/>
      <c r="B37" s="192" t="s">
        <v>95</v>
      </c>
      <c r="C37" s="74"/>
      <c r="D37" s="75"/>
      <c r="E37" s="76"/>
      <c r="F37" s="112"/>
      <c r="G37" s="113"/>
      <c r="H37" s="114"/>
      <c r="I37" s="114"/>
      <c r="J37" s="114"/>
      <c r="K37" s="114"/>
      <c r="L37" s="114"/>
      <c r="M37" s="113"/>
      <c r="N37" s="79">
        <f t="shared" si="7"/>
        <v>0</v>
      </c>
      <c r="O37" s="80"/>
      <c r="P37" s="113"/>
      <c r="Q37" s="114"/>
      <c r="R37" s="114"/>
      <c r="S37" s="114"/>
      <c r="T37" s="114"/>
      <c r="U37" s="114"/>
      <c r="V37" s="113"/>
      <c r="W37" s="79">
        <f t="shared" si="12"/>
        <v>0</v>
      </c>
      <c r="X37" s="115"/>
      <c r="Y37" s="84">
        <f t="shared" si="13"/>
        <v>0</v>
      </c>
      <c r="Z37" s="37"/>
      <c r="AA37" s="233" t="s">
        <v>139</v>
      </c>
      <c r="AB37" s="249">
        <f>T55</f>
        <v>0</v>
      </c>
      <c r="AC37" s="249">
        <f>AC36+Y43</f>
        <v>0</v>
      </c>
      <c r="AD37" s="233" t="s">
        <v>78</v>
      </c>
      <c r="AE37" s="233"/>
      <c r="AF37" s="233"/>
      <c r="AG37" s="233"/>
      <c r="AH37" s="233"/>
      <c r="AI37" s="233"/>
    </row>
    <row r="38" spans="1:35" ht="13.5" customHeight="1" x14ac:dyDescent="0.2">
      <c r="A38" s="24"/>
      <c r="B38" s="192" t="s">
        <v>94</v>
      </c>
      <c r="C38" s="74"/>
      <c r="D38" s="193">
        <v>78</v>
      </c>
      <c r="E38" s="76"/>
      <c r="F38" s="112"/>
      <c r="G38" s="113"/>
      <c r="H38" s="114"/>
      <c r="I38" s="114"/>
      <c r="J38" s="114"/>
      <c r="K38" s="114"/>
      <c r="L38" s="114"/>
      <c r="M38" s="113"/>
      <c r="N38" s="79">
        <f t="shared" si="7"/>
        <v>0</v>
      </c>
      <c r="O38" s="80"/>
      <c r="P38" s="113"/>
      <c r="Q38" s="114"/>
      <c r="R38" s="114"/>
      <c r="S38" s="114"/>
      <c r="T38" s="114"/>
      <c r="U38" s="114"/>
      <c r="V38" s="113"/>
      <c r="W38" s="79">
        <f t="shared" si="12"/>
        <v>0</v>
      </c>
      <c r="X38" s="115"/>
      <c r="Y38" s="84">
        <f t="shared" si="13"/>
        <v>0</v>
      </c>
      <c r="Z38" s="37"/>
      <c r="AA38" s="233" t="s">
        <v>140</v>
      </c>
      <c r="AB38" s="249">
        <f t="shared" ref="AB38:AB39" si="14">T56</f>
        <v>0</v>
      </c>
      <c r="AC38" s="249">
        <f>MOD(ROUND(96*AC37,0)/96,80/24)</f>
        <v>0</v>
      </c>
      <c r="AD38" s="233" t="s">
        <v>79</v>
      </c>
      <c r="AE38" s="233"/>
      <c r="AF38" s="233"/>
      <c r="AG38" s="233"/>
      <c r="AH38" s="233"/>
      <c r="AI38" s="233"/>
    </row>
    <row r="39" spans="1:35" ht="13.5" customHeight="1" x14ac:dyDescent="0.2">
      <c r="A39" s="24"/>
      <c r="B39" s="192" t="s">
        <v>93</v>
      </c>
      <c r="C39" s="74"/>
      <c r="D39" s="193">
        <v>61</v>
      </c>
      <c r="E39" s="76"/>
      <c r="F39" s="112"/>
      <c r="G39" s="113"/>
      <c r="H39" s="114"/>
      <c r="I39" s="114"/>
      <c r="J39" s="114"/>
      <c r="K39" s="114"/>
      <c r="L39" s="114"/>
      <c r="M39" s="113"/>
      <c r="N39" s="79">
        <f t="shared" si="7"/>
        <v>0</v>
      </c>
      <c r="O39" s="80"/>
      <c r="P39" s="113"/>
      <c r="Q39" s="114"/>
      <c r="R39" s="114"/>
      <c r="S39" s="114"/>
      <c r="T39" s="114"/>
      <c r="U39" s="114"/>
      <c r="V39" s="113"/>
      <c r="W39" s="79">
        <f t="shared" si="12"/>
        <v>0</v>
      </c>
      <c r="X39" s="115"/>
      <c r="Y39" s="84">
        <f t="shared" si="13"/>
        <v>0</v>
      </c>
      <c r="Z39" s="37"/>
      <c r="AA39" s="233" t="s">
        <v>141</v>
      </c>
      <c r="AB39" s="249">
        <f t="shared" si="14"/>
        <v>0</v>
      </c>
      <c r="AC39" s="233">
        <f>IF(Instructions!A14=0,IF((AC38&lt;AC37),0,1),1)</f>
        <v>1</v>
      </c>
      <c r="AD39" s="233" t="s">
        <v>80</v>
      </c>
      <c r="AE39" s="233"/>
      <c r="AF39" s="233"/>
      <c r="AG39" s="233"/>
      <c r="AH39" s="233"/>
      <c r="AI39" s="233"/>
    </row>
    <row r="40" spans="1:35" ht="13.5" customHeight="1" x14ac:dyDescent="0.2">
      <c r="A40" s="24"/>
      <c r="B40" s="192" t="s">
        <v>92</v>
      </c>
      <c r="C40" s="74"/>
      <c r="D40" s="75"/>
      <c r="E40" s="76"/>
      <c r="F40" s="112"/>
      <c r="G40" s="113"/>
      <c r="H40" s="114"/>
      <c r="I40" s="114"/>
      <c r="J40" s="114"/>
      <c r="K40" s="114"/>
      <c r="L40" s="114"/>
      <c r="M40" s="113"/>
      <c r="N40" s="79">
        <f t="shared" si="7"/>
        <v>0</v>
      </c>
      <c r="O40" s="80"/>
      <c r="P40" s="113"/>
      <c r="Q40" s="114"/>
      <c r="R40" s="114"/>
      <c r="S40" s="114"/>
      <c r="T40" s="114"/>
      <c r="U40" s="114"/>
      <c r="V40" s="113"/>
      <c r="W40" s="79">
        <f t="shared" si="12"/>
        <v>0</v>
      </c>
      <c r="X40" s="115"/>
      <c r="Y40" s="84">
        <f t="shared" si="13"/>
        <v>0</v>
      </c>
      <c r="Z40" s="37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13.5" customHeight="1" x14ac:dyDescent="0.2">
      <c r="A41" s="24"/>
      <c r="B41" s="192" t="s">
        <v>118</v>
      </c>
      <c r="C41" s="74"/>
      <c r="D41" s="85"/>
      <c r="E41" s="85"/>
      <c r="F41" s="88"/>
      <c r="G41" s="117"/>
      <c r="H41" s="114"/>
      <c r="I41" s="118"/>
      <c r="J41" s="118"/>
      <c r="K41" s="118"/>
      <c r="L41" s="118"/>
      <c r="M41" s="117"/>
      <c r="N41" s="79">
        <f t="shared" si="7"/>
        <v>0</v>
      </c>
      <c r="O41" s="119"/>
      <c r="P41" s="117"/>
      <c r="Q41" s="114"/>
      <c r="R41" s="118"/>
      <c r="S41" s="118"/>
      <c r="T41" s="118"/>
      <c r="U41" s="118"/>
      <c r="V41" s="117"/>
      <c r="W41" s="79">
        <f t="shared" si="12"/>
        <v>0</v>
      </c>
      <c r="X41" s="120"/>
      <c r="Y41" s="84">
        <f t="shared" si="13"/>
        <v>0</v>
      </c>
      <c r="Z41" s="37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13.5" customHeight="1" x14ac:dyDescent="0.2">
      <c r="A42" s="24"/>
      <c r="B42" s="194" t="str">
        <f>'P1'!B42</f>
        <v>## - Userdefined</v>
      </c>
      <c r="C42" s="74"/>
      <c r="D42" s="193"/>
      <c r="E42" s="76"/>
      <c r="F42" s="112"/>
      <c r="G42" s="113"/>
      <c r="H42" s="114"/>
      <c r="I42" s="114"/>
      <c r="J42" s="114"/>
      <c r="K42" s="114"/>
      <c r="L42" s="114"/>
      <c r="M42" s="113"/>
      <c r="N42" s="79">
        <f t="shared" si="7"/>
        <v>0</v>
      </c>
      <c r="O42" s="80"/>
      <c r="P42" s="113"/>
      <c r="Q42" s="114"/>
      <c r="R42" s="114"/>
      <c r="S42" s="114"/>
      <c r="T42" s="114"/>
      <c r="U42" s="114"/>
      <c r="V42" s="113"/>
      <c r="W42" s="79">
        <f t="shared" si="12"/>
        <v>0</v>
      </c>
      <c r="X42" s="115"/>
      <c r="Y42" s="84">
        <f t="shared" si="13"/>
        <v>0</v>
      </c>
      <c r="Z42" s="37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13.5" customHeight="1" x14ac:dyDescent="0.2">
      <c r="A43" s="24"/>
      <c r="B43" s="192" t="s">
        <v>91</v>
      </c>
      <c r="C43" s="74"/>
      <c r="D43" s="193"/>
      <c r="E43" s="76"/>
      <c r="F43" s="121"/>
      <c r="G43" s="113"/>
      <c r="H43" s="114"/>
      <c r="I43" s="114"/>
      <c r="J43" s="114"/>
      <c r="K43" s="114"/>
      <c r="L43" s="114"/>
      <c r="M43" s="113"/>
      <c r="N43" s="79">
        <f t="shared" si="7"/>
        <v>0</v>
      </c>
      <c r="O43" s="122"/>
      <c r="P43" s="113"/>
      <c r="Q43" s="114"/>
      <c r="R43" s="114"/>
      <c r="S43" s="114"/>
      <c r="T43" s="114"/>
      <c r="U43" s="114"/>
      <c r="V43" s="113"/>
      <c r="W43" s="79">
        <f t="shared" si="12"/>
        <v>0</v>
      </c>
      <c r="X43" s="115"/>
      <c r="Y43" s="84">
        <f t="shared" si="13"/>
        <v>0</v>
      </c>
      <c r="Z43" s="37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.5" customHeight="1" x14ac:dyDescent="0.2">
      <c r="A44" s="24"/>
      <c r="B44" s="192"/>
      <c r="C44" s="74"/>
      <c r="D44" s="193"/>
      <c r="E44" s="76"/>
      <c r="F44" s="75"/>
      <c r="G44" s="117"/>
      <c r="H44" s="117"/>
      <c r="I44" s="117"/>
      <c r="J44" s="117"/>
      <c r="K44" s="117"/>
      <c r="L44" s="117"/>
      <c r="M44" s="117"/>
      <c r="N44" s="79"/>
      <c r="O44" s="169"/>
      <c r="P44" s="117"/>
      <c r="Q44" s="117"/>
      <c r="R44" s="117"/>
      <c r="S44" s="117"/>
      <c r="T44" s="117"/>
      <c r="U44" s="117"/>
      <c r="V44" s="117"/>
      <c r="W44" s="79"/>
      <c r="X44" s="115"/>
      <c r="Y44" s="170"/>
      <c r="Z44" s="37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ht="13.5" customHeight="1" thickBot="1" x14ac:dyDescent="0.25">
      <c r="A45" s="24"/>
      <c r="B45" s="196" t="s">
        <v>110</v>
      </c>
      <c r="C45" s="97"/>
      <c r="D45" s="199"/>
      <c r="E45" s="171"/>
      <c r="F45" s="172"/>
      <c r="G45" s="173">
        <f>SUM(G33:G43)</f>
        <v>0</v>
      </c>
      <c r="H45" s="173">
        <f t="shared" ref="H45:M45" si="15">SUM(H33:H43)</f>
        <v>0</v>
      </c>
      <c r="I45" s="173">
        <f t="shared" si="15"/>
        <v>0</v>
      </c>
      <c r="J45" s="173">
        <f t="shared" si="15"/>
        <v>0</v>
      </c>
      <c r="K45" s="173">
        <f t="shared" si="15"/>
        <v>0</v>
      </c>
      <c r="L45" s="173">
        <f t="shared" si="15"/>
        <v>0</v>
      </c>
      <c r="M45" s="173">
        <f t="shared" si="15"/>
        <v>0</v>
      </c>
      <c r="N45" s="101">
        <f t="shared" si="7"/>
        <v>0</v>
      </c>
      <c r="O45" s="174"/>
      <c r="P45" s="173">
        <f>SUM(P33:P43)</f>
        <v>0</v>
      </c>
      <c r="Q45" s="173">
        <f t="shared" ref="Q45:V45" si="16">SUM(Q33:Q43)</f>
        <v>0</v>
      </c>
      <c r="R45" s="173">
        <f t="shared" si="16"/>
        <v>0</v>
      </c>
      <c r="S45" s="173">
        <f t="shared" si="16"/>
        <v>0</v>
      </c>
      <c r="T45" s="173">
        <f t="shared" si="16"/>
        <v>0</v>
      </c>
      <c r="U45" s="173">
        <f t="shared" si="16"/>
        <v>0</v>
      </c>
      <c r="V45" s="173">
        <f t="shared" si="16"/>
        <v>0</v>
      </c>
      <c r="W45" s="101">
        <f t="shared" si="12"/>
        <v>0</v>
      </c>
      <c r="X45" s="150"/>
      <c r="Y45" s="104">
        <f>N45+W45</f>
        <v>0</v>
      </c>
      <c r="Z45" s="37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ht="4.5" customHeight="1" x14ac:dyDescent="0.2">
      <c r="A46" s="24"/>
      <c r="B46" s="194"/>
      <c r="C46" s="92"/>
      <c r="D46" s="200"/>
      <c r="E46" s="123"/>
      <c r="F46" s="112"/>
      <c r="G46" s="134"/>
      <c r="H46" s="134"/>
      <c r="I46" s="134"/>
      <c r="J46" s="134"/>
      <c r="K46" s="134"/>
      <c r="L46" s="134"/>
      <c r="M46" s="134"/>
      <c r="N46" s="135"/>
      <c r="O46" s="80"/>
      <c r="P46" s="134"/>
      <c r="Q46" s="134"/>
      <c r="R46" s="134"/>
      <c r="S46" s="134"/>
      <c r="T46" s="134"/>
      <c r="U46" s="134"/>
      <c r="V46" s="134"/>
      <c r="W46" s="135"/>
      <c r="X46" s="124"/>
      <c r="Y46" s="136"/>
      <c r="Z46" s="24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ht="15" customHeight="1" x14ac:dyDescent="0.2">
      <c r="A47" s="24"/>
      <c r="B47" s="201" t="s">
        <v>108</v>
      </c>
      <c r="C47" s="137"/>
      <c r="D47" s="202"/>
      <c r="E47" s="138"/>
      <c r="F47" s="139"/>
      <c r="G47" s="140">
        <f>G45+G31</f>
        <v>0</v>
      </c>
      <c r="H47" s="140">
        <f t="shared" ref="H47:M47" si="17">H45+H31</f>
        <v>0</v>
      </c>
      <c r="I47" s="140">
        <f t="shared" si="17"/>
        <v>0</v>
      </c>
      <c r="J47" s="140">
        <f t="shared" si="17"/>
        <v>0</v>
      </c>
      <c r="K47" s="140">
        <f t="shared" si="17"/>
        <v>0</v>
      </c>
      <c r="L47" s="140">
        <f t="shared" si="17"/>
        <v>0</v>
      </c>
      <c r="M47" s="140">
        <f t="shared" si="17"/>
        <v>0</v>
      </c>
      <c r="N47" s="84">
        <f t="shared" si="7"/>
        <v>0</v>
      </c>
      <c r="O47" s="80"/>
      <c r="P47" s="140">
        <f>P45+P31</f>
        <v>0</v>
      </c>
      <c r="Q47" s="140">
        <f t="shared" ref="Q47:V47" si="18">Q45+Q31</f>
        <v>0</v>
      </c>
      <c r="R47" s="140">
        <f t="shared" si="18"/>
        <v>0</v>
      </c>
      <c r="S47" s="140">
        <f t="shared" si="18"/>
        <v>0</v>
      </c>
      <c r="T47" s="140">
        <f t="shared" si="18"/>
        <v>0</v>
      </c>
      <c r="U47" s="140">
        <f t="shared" si="18"/>
        <v>0</v>
      </c>
      <c r="V47" s="140">
        <f t="shared" si="18"/>
        <v>0</v>
      </c>
      <c r="W47" s="84">
        <f t="shared" ref="W47" si="19">SUM(P47:V47)</f>
        <v>0</v>
      </c>
      <c r="X47" s="141"/>
      <c r="Y47" s="84">
        <f>N47+W47</f>
        <v>0</v>
      </c>
      <c r="Z47" s="24"/>
      <c r="AA47" s="233"/>
      <c r="AB47" s="254" t="s">
        <v>132</v>
      </c>
      <c r="AC47" s="233"/>
      <c r="AD47" s="233"/>
      <c r="AE47" s="233"/>
      <c r="AF47" s="233"/>
      <c r="AG47" s="233"/>
      <c r="AH47" s="233"/>
      <c r="AI47" s="233"/>
    </row>
    <row r="48" spans="1:35" ht="5.25" customHeight="1" x14ac:dyDescent="0.2">
      <c r="A48" s="24"/>
      <c r="B48" s="192"/>
      <c r="C48" s="74"/>
      <c r="D48" s="203"/>
      <c r="E48" s="76"/>
      <c r="F48" s="112"/>
      <c r="G48" s="134"/>
      <c r="H48" s="134"/>
      <c r="I48" s="134"/>
      <c r="J48" s="134"/>
      <c r="K48" s="134"/>
      <c r="L48" s="134"/>
      <c r="M48" s="134"/>
      <c r="N48" s="143"/>
      <c r="O48" s="80"/>
      <c r="P48" s="134"/>
      <c r="Q48" s="134"/>
      <c r="R48" s="134"/>
      <c r="S48" s="134"/>
      <c r="T48" s="134"/>
      <c r="U48" s="134"/>
      <c r="V48" s="134"/>
      <c r="W48" s="143"/>
      <c r="X48" s="144"/>
      <c r="Y48" s="143"/>
      <c r="Z48" s="24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13.5" customHeight="1" thickBot="1" x14ac:dyDescent="0.25">
      <c r="A49" s="24"/>
      <c r="B49" s="204" t="s">
        <v>130</v>
      </c>
      <c r="C49" s="145"/>
      <c r="D49" s="146"/>
      <c r="E49" s="146"/>
      <c r="F49" s="147"/>
      <c r="G49" s="148">
        <f t="shared" ref="G49:M49" si="20">SUM(G33:G43)+G25+G24+G29</f>
        <v>0</v>
      </c>
      <c r="H49" s="148">
        <f t="shared" si="20"/>
        <v>0</v>
      </c>
      <c r="I49" s="148">
        <f t="shared" si="20"/>
        <v>0</v>
      </c>
      <c r="J49" s="148">
        <f t="shared" si="20"/>
        <v>0</v>
      </c>
      <c r="K49" s="148">
        <f t="shared" si="20"/>
        <v>0</v>
      </c>
      <c r="L49" s="148">
        <f t="shared" si="20"/>
        <v>0</v>
      </c>
      <c r="M49" s="148">
        <f t="shared" si="20"/>
        <v>0</v>
      </c>
      <c r="N49" s="101">
        <f t="shared" si="7"/>
        <v>0</v>
      </c>
      <c r="O49" s="149"/>
      <c r="P49" s="148">
        <f t="shared" ref="P49:V49" si="21">SUM(P33:P43)+P25+P24+P29</f>
        <v>0</v>
      </c>
      <c r="Q49" s="148">
        <f t="shared" si="21"/>
        <v>0</v>
      </c>
      <c r="R49" s="148">
        <f t="shared" si="21"/>
        <v>0</v>
      </c>
      <c r="S49" s="148">
        <f t="shared" si="21"/>
        <v>0</v>
      </c>
      <c r="T49" s="148">
        <f t="shared" si="21"/>
        <v>0</v>
      </c>
      <c r="U49" s="148">
        <f t="shared" si="21"/>
        <v>0</v>
      </c>
      <c r="V49" s="148">
        <f t="shared" si="21"/>
        <v>0</v>
      </c>
      <c r="W49" s="101">
        <f t="shared" ref="W49" si="22">SUM(P49:V49)</f>
        <v>0</v>
      </c>
      <c r="X49" s="150"/>
      <c r="Y49" s="103">
        <f>N49+W49</f>
        <v>0</v>
      </c>
      <c r="Z49" s="24"/>
      <c r="AA49" s="233"/>
      <c r="AB49" s="254" t="s">
        <v>197</v>
      </c>
      <c r="AC49" s="233"/>
      <c r="AD49" s="233"/>
      <c r="AE49" s="233"/>
      <c r="AF49" s="233"/>
      <c r="AG49" s="233"/>
      <c r="AH49" s="233"/>
      <c r="AI49" s="233"/>
    </row>
    <row r="50" spans="1:35" ht="6.75" customHeight="1" thickBot="1" x14ac:dyDescent="0.25">
      <c r="A50" s="24"/>
      <c r="B50" s="16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4"/>
      <c r="N50" s="56"/>
      <c r="O50" s="24"/>
      <c r="P50" s="24"/>
      <c r="Q50" s="24"/>
      <c r="R50" s="24"/>
      <c r="S50" s="24"/>
      <c r="T50" s="24"/>
      <c r="U50" s="24"/>
      <c r="V50" s="24"/>
      <c r="W50" s="56"/>
      <c r="X50" s="56"/>
      <c r="Y50" s="151"/>
      <c r="Z50" s="24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ht="13.5" customHeight="1" thickBot="1" x14ac:dyDescent="0.25">
      <c r="A51" s="24"/>
      <c r="B51" s="164" t="s">
        <v>12</v>
      </c>
      <c r="C51" s="24"/>
      <c r="D51" s="24"/>
      <c r="E51" s="24"/>
      <c r="F51" s="24"/>
      <c r="G51" s="24"/>
      <c r="H51" s="24"/>
      <c r="I51" s="24"/>
      <c r="J51" s="24"/>
      <c r="L51" s="439" t="s">
        <v>111</v>
      </c>
      <c r="M51" s="440"/>
      <c r="N51" s="440"/>
      <c r="O51" s="441"/>
      <c r="P51" s="454" t="s">
        <v>87</v>
      </c>
      <c r="Q51" s="456"/>
      <c r="R51" s="152" t="s">
        <v>86</v>
      </c>
      <c r="S51" s="152" t="s">
        <v>28</v>
      </c>
      <c r="T51" s="454" t="s">
        <v>85</v>
      </c>
      <c r="U51" s="455"/>
      <c r="V51" s="24"/>
      <c r="W51" s="56"/>
      <c r="X51" s="56"/>
      <c r="Y51" s="151"/>
      <c r="Z51" s="24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ht="13.5" customHeight="1" x14ac:dyDescent="0.2">
      <c r="A52" s="24"/>
      <c r="B52" s="37"/>
      <c r="C52" s="24"/>
      <c r="D52" s="24"/>
      <c r="E52" s="24"/>
      <c r="F52" s="24"/>
      <c r="G52" s="24"/>
      <c r="H52" s="24"/>
      <c r="I52" s="24"/>
      <c r="J52" s="24"/>
      <c r="L52" s="436" t="s">
        <v>18</v>
      </c>
      <c r="M52" s="437"/>
      <c r="N52" s="437"/>
      <c r="O52" s="438"/>
      <c r="P52" s="445">
        <f>'P6'!T52</f>
        <v>11.5</v>
      </c>
      <c r="Q52" s="446"/>
      <c r="R52" s="153">
        <f>+Y55*AC39</f>
        <v>0.25</v>
      </c>
      <c r="S52" s="153">
        <f>Y34+Y52</f>
        <v>0</v>
      </c>
      <c r="T52" s="445">
        <f>P52+R52-S52</f>
        <v>11.75</v>
      </c>
      <c r="U52" s="457"/>
      <c r="V52" s="24"/>
      <c r="W52" s="154" t="s">
        <v>117</v>
      </c>
      <c r="X52" s="56"/>
      <c r="Y52" s="155">
        <v>0</v>
      </c>
      <c r="Z52" s="24"/>
      <c r="AA52" s="233"/>
      <c r="AB52" s="255" t="s">
        <v>127</v>
      </c>
      <c r="AC52" s="233"/>
      <c r="AD52" s="233"/>
      <c r="AE52" s="233"/>
      <c r="AF52" s="233"/>
      <c r="AG52" s="233"/>
      <c r="AH52" s="233"/>
      <c r="AI52" s="233"/>
    </row>
    <row r="53" spans="1:35" ht="13.5" customHeight="1" x14ac:dyDescent="0.2">
      <c r="A53" s="24"/>
      <c r="B53" s="37"/>
      <c r="C53" s="24"/>
      <c r="D53" s="24"/>
      <c r="E53" s="24"/>
      <c r="F53" s="24"/>
      <c r="G53" s="24"/>
      <c r="H53" s="24"/>
      <c r="I53" s="56"/>
      <c r="J53" s="24"/>
      <c r="L53" s="442" t="s">
        <v>19</v>
      </c>
      <c r="M53" s="443"/>
      <c r="N53" s="443"/>
      <c r="O53" s="444"/>
      <c r="P53" s="447">
        <f>'P6'!T53</f>
        <v>0.99999999999999989</v>
      </c>
      <c r="Q53" s="448"/>
      <c r="R53" s="41">
        <f>+Y56*AC39</f>
        <v>0.16666666666666666</v>
      </c>
      <c r="S53" s="153">
        <f>Y35+Y36</f>
        <v>0</v>
      </c>
      <c r="T53" s="447">
        <f>P53+R53-S53</f>
        <v>1.1666666666666665</v>
      </c>
      <c r="U53" s="458"/>
      <c r="V53" s="24"/>
      <c r="W53" s="56"/>
      <c r="X53" s="56"/>
      <c r="Y53" s="151"/>
      <c r="Z53" s="24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ht="13.5" customHeight="1" x14ac:dyDescent="0.2">
      <c r="A54" s="24"/>
      <c r="B54" s="37"/>
      <c r="C54" s="24"/>
      <c r="D54" s="24"/>
      <c r="E54" s="24"/>
      <c r="F54" s="24"/>
      <c r="G54" s="24"/>
      <c r="H54" s="24"/>
      <c r="I54" s="56"/>
      <c r="J54" s="24"/>
      <c r="L54" s="442" t="s">
        <v>20</v>
      </c>
      <c r="M54" s="443"/>
      <c r="N54" s="443"/>
      <c r="O54" s="444"/>
      <c r="P54" s="447">
        <f>MIN(Instructions!$C$7,'P6'!T54)</f>
        <v>0</v>
      </c>
      <c r="Q54" s="448"/>
      <c r="R54" s="41">
        <f>Y26</f>
        <v>0</v>
      </c>
      <c r="S54" s="41">
        <f>Y33</f>
        <v>0</v>
      </c>
      <c r="T54" s="447">
        <f>P54+R54-S54</f>
        <v>0</v>
      </c>
      <c r="U54" s="458"/>
      <c r="V54" s="24"/>
      <c r="W54" s="157" t="s">
        <v>119</v>
      </c>
      <c r="X54" s="56"/>
      <c r="Y54" s="155"/>
      <c r="Z54" s="24"/>
      <c r="AA54" s="233"/>
      <c r="AB54" s="234"/>
      <c r="AC54" s="233"/>
      <c r="AD54" s="233"/>
      <c r="AE54" s="233"/>
      <c r="AF54" s="233"/>
      <c r="AG54" s="233"/>
      <c r="AH54" s="233"/>
      <c r="AI54" s="233"/>
    </row>
    <row r="55" spans="1:35" ht="13.5" customHeight="1" x14ac:dyDescent="0.2">
      <c r="A55" s="24"/>
      <c r="B55" s="37"/>
      <c r="C55" s="24"/>
      <c r="D55" s="24"/>
      <c r="E55" s="24"/>
      <c r="F55" s="24"/>
      <c r="G55" s="24"/>
      <c r="H55" s="24"/>
      <c r="I55" s="56"/>
      <c r="J55" s="24"/>
      <c r="L55" s="442" t="s">
        <v>97</v>
      </c>
      <c r="M55" s="443"/>
      <c r="N55" s="443"/>
      <c r="O55" s="444"/>
      <c r="P55" s="447">
        <f>'P6'!T55</f>
        <v>0</v>
      </c>
      <c r="Q55" s="448"/>
      <c r="R55" s="41">
        <f>Y27</f>
        <v>0</v>
      </c>
      <c r="S55" s="41">
        <f>Y37</f>
        <v>0</v>
      </c>
      <c r="T55" s="447">
        <f>P55+R55-S55</f>
        <v>0</v>
      </c>
      <c r="U55" s="458"/>
      <c r="V55" s="24"/>
      <c r="W55" s="154" t="s">
        <v>120</v>
      </c>
      <c r="X55" s="56"/>
      <c r="Y55" s="155">
        <f>IF(Instructions!A14=0,'P6'!Y55,FLOOR((ROUND(96*(AC25+Y49-Y43),0)/96)/Instructions!C14,1)/24)</f>
        <v>0.25</v>
      </c>
      <c r="Z55" s="24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x14ac:dyDescent="0.2">
      <c r="A56" s="24"/>
      <c r="B56" s="37"/>
      <c r="C56" s="24"/>
      <c r="D56" s="24"/>
      <c r="E56" s="24"/>
      <c r="F56" s="24"/>
      <c r="G56" s="24"/>
      <c r="H56" s="24"/>
      <c r="I56" s="24"/>
      <c r="J56" s="24"/>
      <c r="L56" s="442" t="s">
        <v>88</v>
      </c>
      <c r="M56" s="443"/>
      <c r="N56" s="443"/>
      <c r="O56" s="444"/>
      <c r="P56" s="447">
        <f>'P6'!T56</f>
        <v>0</v>
      </c>
      <c r="Q56" s="448"/>
      <c r="R56" s="41">
        <f>Y28</f>
        <v>0</v>
      </c>
      <c r="S56" s="41">
        <f>Y38</f>
        <v>0</v>
      </c>
      <c r="T56" s="447">
        <f>P56+R56-S56</f>
        <v>0</v>
      </c>
      <c r="U56" s="458"/>
      <c r="V56" s="24"/>
      <c r="W56" s="154" t="s">
        <v>121</v>
      </c>
      <c r="X56" s="56"/>
      <c r="Y56" s="155">
        <f>IF(Instructions!A14=0,'P6'!Y56,FLOOR((ROUND(96*(AC26+Y49-Y43),0)/96)/20,1/24))</f>
        <v>0.16666666666666666</v>
      </c>
      <c r="Z56" s="24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x14ac:dyDescent="0.2">
      <c r="A57" s="24"/>
      <c r="B57" s="37"/>
      <c r="C57" s="24"/>
      <c r="D57" s="24"/>
      <c r="E57" s="24"/>
      <c r="F57" s="24"/>
      <c r="G57" s="24"/>
      <c r="H57" s="24"/>
      <c r="I57" s="24"/>
      <c r="J57" s="24"/>
      <c r="L57" s="442" t="s">
        <v>72</v>
      </c>
      <c r="M57" s="443"/>
      <c r="N57" s="443"/>
      <c r="O57" s="444"/>
      <c r="P57" s="447">
        <f>'P6'!T57</f>
        <v>0</v>
      </c>
      <c r="Q57" s="448"/>
      <c r="R57" s="41"/>
      <c r="S57" s="41">
        <f>Y39</f>
        <v>0</v>
      </c>
      <c r="T57" s="447">
        <f t="shared" ref="T57" si="23">P57+R57-S57</f>
        <v>0</v>
      </c>
      <c r="U57" s="458"/>
      <c r="V57" s="24"/>
      <c r="W57" s="56"/>
      <c r="X57" s="56"/>
      <c r="Y57" s="151"/>
      <c r="Z57" s="24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3.5" thickBot="1" x14ac:dyDescent="0.25">
      <c r="A58" s="24"/>
      <c r="B58" s="37"/>
      <c r="C58" s="24"/>
      <c r="J58" s="24"/>
      <c r="L58" s="433" t="s">
        <v>128</v>
      </c>
      <c r="M58" s="434"/>
      <c r="N58" s="434"/>
      <c r="O58" s="435"/>
      <c r="P58" s="449">
        <f>'P6'!T58</f>
        <v>0</v>
      </c>
      <c r="Q58" s="450"/>
      <c r="R58" s="158" t="s">
        <v>129</v>
      </c>
      <c r="S58" s="159">
        <f>Y36</f>
        <v>0</v>
      </c>
      <c r="T58" s="449">
        <f>P58+S58</f>
        <v>0</v>
      </c>
      <c r="U58" s="459"/>
      <c r="V58" s="24"/>
      <c r="W58" s="56"/>
      <c r="X58" s="56"/>
      <c r="Y58" s="151"/>
      <c r="Z58" s="24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13.5" thickBot="1" x14ac:dyDescent="0.25">
      <c r="A59" s="24"/>
      <c r="B59" s="37"/>
      <c r="C59" s="24"/>
      <c r="J59" s="160"/>
      <c r="L59" s="161" t="s">
        <v>123</v>
      </c>
      <c r="M59" s="162"/>
      <c r="N59" s="162"/>
      <c r="O59" s="162"/>
      <c r="P59" s="162"/>
      <c r="Q59" s="162"/>
      <c r="R59" s="162"/>
      <c r="S59" s="162"/>
      <c r="T59" s="162"/>
      <c r="U59" s="163"/>
      <c r="V59" s="24"/>
      <c r="W59" s="24"/>
      <c r="X59" s="56"/>
      <c r="Y59" s="151"/>
      <c r="Z59" s="24"/>
      <c r="AA59" s="233"/>
      <c r="AB59" s="233"/>
      <c r="AC59" s="233" t="s">
        <v>115</v>
      </c>
      <c r="AD59" s="233"/>
      <c r="AE59" s="233"/>
      <c r="AF59" s="233"/>
      <c r="AG59" s="233"/>
      <c r="AH59" s="233"/>
      <c r="AI59" s="233"/>
    </row>
    <row r="60" spans="1:35" x14ac:dyDescent="0.2">
      <c r="A60" s="24"/>
      <c r="B60" s="164" t="str">
        <f>'P6'!B60</f>
        <v xml:space="preserve">    I certify that this record is accurate.</v>
      </c>
      <c r="C60" s="24"/>
      <c r="D60" s="24"/>
      <c r="E60" s="24"/>
      <c r="F60" s="24"/>
      <c r="G60" s="24"/>
      <c r="H60" s="24"/>
      <c r="I60" s="24"/>
      <c r="J60" s="24"/>
      <c r="L60" s="436" t="s">
        <v>112</v>
      </c>
      <c r="M60" s="437"/>
      <c r="N60" s="437"/>
      <c r="O60" s="437"/>
      <c r="P60" s="438"/>
      <c r="Q60" s="447">
        <f>'Leave Record'!G32</f>
        <v>16.666666666666668</v>
      </c>
      <c r="R60" s="460"/>
      <c r="S60" s="460"/>
      <c r="T60" s="460"/>
      <c r="U60" s="458"/>
      <c r="V60" s="160"/>
      <c r="W60" s="24"/>
      <c r="X60" s="56"/>
      <c r="Y60" s="151"/>
      <c r="Z60" s="24"/>
      <c r="AA60" s="233"/>
      <c r="AB60" s="233"/>
      <c r="AC60" s="233" t="s">
        <v>116</v>
      </c>
      <c r="AD60" s="233"/>
      <c r="AE60" s="233"/>
      <c r="AF60" s="233"/>
      <c r="AG60" s="233"/>
      <c r="AH60" s="233"/>
      <c r="AI60" s="233"/>
    </row>
    <row r="61" spans="1:35" x14ac:dyDescent="0.2">
      <c r="A61" s="24"/>
      <c r="B61" s="37"/>
      <c r="C61" s="24"/>
      <c r="D61" s="24"/>
      <c r="E61" s="24"/>
      <c r="F61" s="24"/>
      <c r="G61" s="24"/>
      <c r="H61" s="24"/>
      <c r="I61" s="24"/>
      <c r="J61" s="24"/>
      <c r="L61" s="442" t="s">
        <v>113</v>
      </c>
      <c r="M61" s="443"/>
      <c r="N61" s="443"/>
      <c r="O61" s="443"/>
      <c r="P61" s="444"/>
      <c r="Q61" s="447">
        <f>'Leave Record'!J32</f>
        <v>4.3333333333333321</v>
      </c>
      <c r="R61" s="460"/>
      <c r="S61" s="460"/>
      <c r="T61" s="460"/>
      <c r="U61" s="458"/>
      <c r="V61" s="160"/>
      <c r="W61" s="24"/>
      <c r="X61" s="56"/>
      <c r="Y61" s="151"/>
      <c r="Z61" s="24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3.5" thickBot="1" x14ac:dyDescent="0.25">
      <c r="A62" s="24"/>
      <c r="B62" s="37" t="str">
        <f>'P6'!B62</f>
        <v>____________________________</v>
      </c>
      <c r="C62" s="24"/>
      <c r="D62" s="24"/>
      <c r="E62" s="24"/>
      <c r="F62" s="24"/>
      <c r="G62" s="24"/>
      <c r="H62" s="160"/>
      <c r="I62" s="160" t="str">
        <f>'P6'!I62</f>
        <v>___________</v>
      </c>
      <c r="J62" s="24"/>
      <c r="L62" s="433" t="s">
        <v>114</v>
      </c>
      <c r="M62" s="434"/>
      <c r="N62" s="434"/>
      <c r="O62" s="434"/>
      <c r="P62" s="435"/>
      <c r="Q62" s="449">
        <f>'Leave Record'!G34</f>
        <v>6.6666666666666679</v>
      </c>
      <c r="R62" s="461"/>
      <c r="S62" s="461"/>
      <c r="T62" s="461"/>
      <c r="U62" s="459"/>
      <c r="V62" s="160"/>
      <c r="W62" s="24"/>
      <c r="X62" s="56"/>
      <c r="Y62" s="151"/>
      <c r="Z62" s="24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4.25" customHeight="1" x14ac:dyDescent="0.2">
      <c r="A63" s="24"/>
      <c r="B63" s="47" t="str">
        <f>'P6'!B63</f>
        <v xml:space="preserve">    Employee Signature</v>
      </c>
      <c r="C63" s="31"/>
      <c r="D63" s="31"/>
      <c r="E63" s="31"/>
      <c r="F63" s="31"/>
      <c r="G63" s="31"/>
      <c r="H63" s="31"/>
      <c r="I63" s="31" t="str">
        <f>'P6'!I63</f>
        <v xml:space="preserve">    Date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0"/>
      <c r="X63" s="50"/>
      <c r="Y63" s="51"/>
      <c r="Z63" s="24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x14ac:dyDescent="0.2">
      <c r="Z64" s="24"/>
    </row>
  </sheetData>
  <mergeCells count="35">
    <mergeCell ref="L57:O57"/>
    <mergeCell ref="P57:Q57"/>
    <mergeCell ref="T57:U57"/>
    <mergeCell ref="L62:P62"/>
    <mergeCell ref="Q62:U62"/>
    <mergeCell ref="L58:O58"/>
    <mergeCell ref="P58:Q58"/>
    <mergeCell ref="T58:U58"/>
    <mergeCell ref="L60:P60"/>
    <mergeCell ref="Q60:U60"/>
    <mergeCell ref="L61:P61"/>
    <mergeCell ref="Q61:U61"/>
    <mergeCell ref="L55:O55"/>
    <mergeCell ref="P55:Q55"/>
    <mergeCell ref="T55:U55"/>
    <mergeCell ref="L56:O56"/>
    <mergeCell ref="P56:Q56"/>
    <mergeCell ref="T56:U56"/>
    <mergeCell ref="L53:O53"/>
    <mergeCell ref="P53:Q53"/>
    <mergeCell ref="T53:U53"/>
    <mergeCell ref="L54:O54"/>
    <mergeCell ref="P54:Q54"/>
    <mergeCell ref="T54:U54"/>
    <mergeCell ref="L52:O52"/>
    <mergeCell ref="P52:Q52"/>
    <mergeCell ref="T52:U52"/>
    <mergeCell ref="L51:O51"/>
    <mergeCell ref="P51:Q51"/>
    <mergeCell ref="T51:U51"/>
    <mergeCell ref="P15:Q15"/>
    <mergeCell ref="T16:U16"/>
    <mergeCell ref="B23:C23"/>
    <mergeCell ref="AC23:AD23"/>
    <mergeCell ref="B32:C32"/>
  </mergeCells>
  <conditionalFormatting sqref="P3:V3 G3:N3">
    <cfRule type="cellIs" dxfId="199" priority="13" stopIfTrue="1" operator="equal">
      <formula>TODAY()</formula>
    </cfRule>
  </conditionalFormatting>
  <conditionalFormatting sqref="O23:V24 G23:M24">
    <cfRule type="cellIs" dxfId="198" priority="12" stopIfTrue="1" operator="equal">
      <formula>TODAY()</formula>
    </cfRule>
  </conditionalFormatting>
  <conditionalFormatting sqref="G12:M13 P12:V13">
    <cfRule type="cellIs" dxfId="197" priority="11" stopIfTrue="1" operator="equal">
      <formula>0</formula>
    </cfRule>
  </conditionalFormatting>
  <conditionalFormatting sqref="G47:N47 P47:W47 Y47 Y45 Y33:Y43 Y31 Y24:Y29">
    <cfRule type="cellIs" dxfId="196" priority="10" stopIfTrue="1" operator="equal">
      <formula>0</formula>
    </cfRule>
  </conditionalFormatting>
  <conditionalFormatting sqref="T54:U54">
    <cfRule type="cellIs" dxfId="195" priority="9" stopIfTrue="1" operator="greaterThan">
      <formula>1</formula>
    </cfRule>
  </conditionalFormatting>
  <conditionalFormatting sqref="G18:M20 P18:V20">
    <cfRule type="cellIs" dxfId="194" priority="8" operator="equal">
      <formula>0</formula>
    </cfRule>
  </conditionalFormatting>
  <conditionalFormatting sqref="G49:M49 P49:V49">
    <cfRule type="expression" dxfId="193" priority="5">
      <formula>G49&lt;&gt;G18</formula>
    </cfRule>
  </conditionalFormatting>
  <conditionalFormatting sqref="P49:V49">
    <cfRule type="expression" dxfId="192" priority="6">
      <formula>P49&lt;&gt;P18</formula>
    </cfRule>
  </conditionalFormatting>
  <conditionalFormatting sqref="W33:W43 G33:G36 N33:N43 G45:N45 P45:W45 P25:V25 G49:N49 P49:W49 N24:N29 W24:W29 G31:N31 P31:W31">
    <cfRule type="cellIs" dxfId="191" priority="7" operator="equal">
      <formula>0</formula>
    </cfRule>
  </conditionalFormatting>
  <conditionalFormatting sqref="G25:M25">
    <cfRule type="cellIs" dxfId="190" priority="1" operator="equal">
      <formula>0</formula>
    </cfRule>
  </conditionalFormatting>
  <pageMargins left="0.25" right="0.25" top="0.54" bottom="0.25" header="0" footer="0"/>
  <pageSetup scale="8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7c69252-c240-420e-b423-1582ff2d0cce">6AE3PM7N5MFW-149-1682</_dlc_DocId>
    <_dlc_DocIdUrl xmlns="27c69252-c240-420e-b423-1582ff2d0cce">
      <Url>https://axon.ars.usda.gov/Employee Tools/_layouts/15/DocIdRedir.aspx?ID=6AE3PM7N5MFW-149-1682</Url>
      <Description>6AE3PM7N5MFW-149-1682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45357A803C84D8FAB65BAC71BE391" ma:contentTypeVersion="6" ma:contentTypeDescription="Create a new document." ma:contentTypeScope="" ma:versionID="d34feaa2d9b424896e636518a5d5168f">
  <xsd:schema xmlns:xsd="http://www.w3.org/2001/XMLSchema" xmlns:xs="http://www.w3.org/2001/XMLSchema" xmlns:p="http://schemas.microsoft.com/office/2006/metadata/properties" xmlns:ns1="http://schemas.microsoft.com/sharepoint/v3" xmlns:ns2="27c69252-c240-420e-b423-1582ff2d0cce" targetNamespace="http://schemas.microsoft.com/office/2006/metadata/properties" ma:root="true" ma:fieldsID="a5cf5352d091ecae4d0771b31d795ffd" ns1:_="" ns2:_="">
    <xsd:import namespace="http://schemas.microsoft.com/sharepoint/v3"/>
    <xsd:import namespace="27c69252-c240-420e-b423-1582ff2d0c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9252-c240-420e-b423-1582ff2d0c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8B424-F57A-497E-87ED-C8B263553F69}"/>
</file>

<file path=customXml/itemProps2.xml><?xml version="1.0" encoding="utf-8"?>
<ds:datastoreItem xmlns:ds="http://schemas.openxmlformats.org/officeDocument/2006/customXml" ds:itemID="{4B47B381-7D53-4D2E-B275-2886740ED9B7}"/>
</file>

<file path=customXml/itemProps3.xml><?xml version="1.0" encoding="utf-8"?>
<ds:datastoreItem xmlns:ds="http://schemas.openxmlformats.org/officeDocument/2006/customXml" ds:itemID="{CBC202A6-83A4-4982-9FE5-2B6D6AE23343}"/>
</file>

<file path=customXml/itemProps4.xml><?xml version="1.0" encoding="utf-8"?>
<ds:datastoreItem xmlns:ds="http://schemas.openxmlformats.org/officeDocument/2006/customXml" ds:itemID="{3F61852C-7691-4B6E-9573-5B930EEC2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27</vt:i4>
      </vt:variant>
    </vt:vector>
  </HeadingPairs>
  <TitlesOfParts>
    <vt:vector size="55" baseType="lpstr">
      <vt:lpstr>Instructions</vt:lpstr>
      <vt:lpstr>Leave Record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Instructions!Print_Area</vt:lpstr>
      <vt:lpstr>'P1'!Print_Area</vt:lpstr>
      <vt:lpstr>'P10'!Print_Area</vt:lpstr>
      <vt:lpstr>'P11'!Print_Area</vt:lpstr>
      <vt:lpstr>'P12'!Print_Area</vt:lpstr>
      <vt:lpstr>'P13'!Print_Area</vt:lpstr>
      <vt:lpstr>'P14'!Print_Area</vt:lpstr>
      <vt:lpstr>'P15'!Print_Area</vt:lpstr>
      <vt:lpstr>'P16'!Print_Area</vt:lpstr>
      <vt:lpstr>'P17'!Print_Area</vt:lpstr>
      <vt:lpstr>'P18'!Print_Area</vt:lpstr>
      <vt:lpstr>'P19'!Print_Area</vt:lpstr>
      <vt:lpstr>'P2'!Print_Area</vt:lpstr>
      <vt:lpstr>'P20'!Print_Area</vt:lpstr>
      <vt:lpstr>'P21'!Print_Area</vt:lpstr>
      <vt:lpstr>'P22'!Print_Area</vt:lpstr>
      <vt:lpstr>'P23'!Print_Area</vt:lpstr>
      <vt:lpstr>'P24'!Print_Area</vt:lpstr>
      <vt:lpstr>'P25'!Print_Area</vt:lpstr>
      <vt:lpstr>'P26'!Print_Area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'P9'!Print_Area</vt:lpstr>
    </vt:vector>
  </TitlesOfParts>
  <Company>USDA-ARS-NCSCRL, Morris,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&amp; Attendance (ARS-331)</dc:title>
  <dc:creator>USDA-ARS-NCSCRL</dc:creator>
  <dc:description>Send bug reports to: Larry.Winkelman@ars.usda.gov</dc:description>
  <cp:lastModifiedBy>Gordon, Vanessa - ARS</cp:lastModifiedBy>
  <cp:lastPrinted>2012-02-10T23:20:20Z</cp:lastPrinted>
  <dcterms:created xsi:type="dcterms:W3CDTF">1998-01-09T15:40:46Z</dcterms:created>
  <dcterms:modified xsi:type="dcterms:W3CDTF">2022-11-16T14:11:48Z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0x01010000B45357A803C84D8FAB65BAC71BE391</vt:lpwstr>
  </property>
  <property fmtid="{D5CDD505-2E9C-101B-9397-08002B2CF9AE}" pid="3" name="_dlc_DocIdItemGuid">
    <vt:lpwstr>65426c92-de51-466e-9587-0778db5935b1</vt:lpwstr>
  </property>
</Properties>
</file>