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895" windowHeight="10110" activeTab="0"/>
  </bookViews>
  <sheets>
    <sheet name="SNP" sheetId="1" r:id="rId1"/>
  </sheets>
  <definedNames/>
  <calcPr fullCalcOnLoad="1"/>
</workbook>
</file>

<file path=xl/sharedStrings.xml><?xml version="1.0" encoding="utf-8"?>
<sst xmlns="http://schemas.openxmlformats.org/spreadsheetml/2006/main" count="71" uniqueCount="37">
  <si>
    <t>By rxn</t>
  </si>
  <si>
    <t>Rxn vol</t>
  </si>
  <si>
    <t>Rxns desired</t>
  </si>
  <si>
    <t>Vol. (ul)</t>
  </si>
  <si>
    <t>Reagent</t>
  </si>
  <si>
    <t>Stock []</t>
  </si>
  <si>
    <t>1 rxn</t>
  </si>
  <si>
    <t>rxn []</t>
  </si>
  <si>
    <t>MM vol. (ul)</t>
  </si>
  <si>
    <t>sum w/o</t>
  </si>
  <si>
    <t>MM/rxn w/o</t>
  </si>
  <si>
    <t>2 primers</t>
  </si>
  <si>
    <t>3 primers</t>
  </si>
  <si>
    <t>4 primers</t>
  </si>
  <si>
    <t>Promega Buffer*</t>
  </si>
  <si>
    <t>10X</t>
  </si>
  <si>
    <t>1X</t>
  </si>
  <si>
    <t>MgCl2</t>
  </si>
  <si>
    <t>25mM</t>
  </si>
  <si>
    <t>3mM</t>
  </si>
  <si>
    <t>dNTPs</t>
  </si>
  <si>
    <t>1.25mM</t>
  </si>
  <si>
    <t>0.2mM</t>
  </si>
  <si>
    <t>Template DNA</t>
  </si>
  <si>
    <t>10ng/ul</t>
  </si>
  <si>
    <t>15ng (1ng/l)</t>
  </si>
  <si>
    <t>Primer</t>
  </si>
  <si>
    <t>5uM</t>
  </si>
  <si>
    <t>0.3uM</t>
  </si>
  <si>
    <t>Taq</t>
  </si>
  <si>
    <t>?</t>
  </si>
  <si>
    <t>~1 U</t>
  </si>
  <si>
    <t>H2O</t>
  </si>
  <si>
    <t>Total</t>
  </si>
  <si>
    <t>*Progema PCR buffer w/o MgCl2</t>
  </si>
  <si>
    <t>By Plate</t>
  </si>
  <si>
    <t>Plates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</si>
</sst>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0000000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9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4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>
      <selection activeCell="A14" sqref="A14:C14"/>
    </sheetView>
  </sheetViews>
  <sheetFormatPr defaultColWidth="9.140625" defaultRowHeight="12.75"/>
  <cols>
    <col min="1" max="1" width="12.28125" style="2" bestFit="1" customWidth="1"/>
    <col min="2" max="2" width="6.7109375" style="2" bestFit="1" customWidth="1"/>
    <col min="3" max="3" width="7.140625" style="2" bestFit="1" customWidth="1"/>
    <col min="4" max="4" width="9.140625" style="2" bestFit="1" customWidth="1"/>
    <col min="5" max="5" width="10.57421875" style="2" bestFit="1" customWidth="1"/>
    <col min="6" max="6" width="7.00390625" style="2" bestFit="1" customWidth="1"/>
    <col min="7" max="7" width="9.7109375" style="2" bestFit="1" customWidth="1"/>
    <col min="8" max="10" width="8.7109375" style="2" bestFit="1" customWidth="1"/>
    <col min="11" max="16384" width="9.140625" style="2" customWidth="1"/>
  </cols>
  <sheetData>
    <row r="1" spans="1:6" ht="12.75">
      <c r="A1" s="1" t="s">
        <v>0</v>
      </c>
      <c r="E1" s="1" t="s">
        <v>1</v>
      </c>
      <c r="F1" s="1">
        <v>15</v>
      </c>
    </row>
    <row r="2" spans="5:6" s="1" customFormat="1" ht="12.75">
      <c r="E2" s="1" t="s">
        <v>2</v>
      </c>
      <c r="F2" s="1">
        <v>12</v>
      </c>
    </row>
    <row r="3" spans="3:6" s="1" customFormat="1" ht="12.75">
      <c r="C3" s="1" t="s">
        <v>3</v>
      </c>
      <c r="E3" s="3">
        <v>1.2</v>
      </c>
      <c r="F3" s="4">
        <f>ROUNDUP(PRODUCT(F2,E3),0)</f>
        <v>15</v>
      </c>
    </row>
    <row r="4" spans="1:10" s="1" customFormat="1" ht="12.75">
      <c r="A4" s="1" t="s">
        <v>4</v>
      </c>
      <c r="B4" s="1" t="s">
        <v>5</v>
      </c>
      <c r="C4" s="1" t="s">
        <v>6</v>
      </c>
      <c r="D4" s="1" t="s">
        <v>7</v>
      </c>
      <c r="E4" s="1" t="s">
        <v>8</v>
      </c>
      <c r="F4" s="1" t="s">
        <v>9</v>
      </c>
      <c r="G4" s="1" t="s">
        <v>10</v>
      </c>
      <c r="H4" s="1" t="s">
        <v>11</v>
      </c>
      <c r="I4" s="1" t="s">
        <v>12</v>
      </c>
      <c r="J4" s="1" t="s">
        <v>13</v>
      </c>
    </row>
    <row r="5" spans="1:7" ht="12.75">
      <c r="A5" s="2" t="s">
        <v>14</v>
      </c>
      <c r="B5" s="2" t="s">
        <v>15</v>
      </c>
      <c r="C5" s="2">
        <f>F1*0.1</f>
        <v>1.5</v>
      </c>
      <c r="D5" s="2" t="s">
        <v>16</v>
      </c>
      <c r="E5" s="2">
        <f>PRODUCT(F3,C5)</f>
        <v>22.5</v>
      </c>
      <c r="F5" s="2">
        <f>SUM(E6:E11)</f>
        <v>202.5</v>
      </c>
      <c r="G5" s="2">
        <f>C12-C5</f>
        <v>13.5</v>
      </c>
    </row>
    <row r="6" spans="1:7" ht="12.75">
      <c r="A6" s="2" t="s">
        <v>17</v>
      </c>
      <c r="B6" s="2" t="s">
        <v>18</v>
      </c>
      <c r="C6" s="2">
        <f>F1*0.12</f>
        <v>1.7999999999999998</v>
      </c>
      <c r="D6" s="2" t="s">
        <v>19</v>
      </c>
      <c r="E6" s="5">
        <f>PRODUCT(F3,C6)</f>
        <v>26.999999999999996</v>
      </c>
      <c r="F6" s="2">
        <f>SUM(E5,E7:E11)</f>
        <v>198</v>
      </c>
      <c r="G6" s="2">
        <f>C12-C6</f>
        <v>13.2</v>
      </c>
    </row>
    <row r="7" spans="1:7" ht="12.75">
      <c r="A7" s="2" t="s">
        <v>20</v>
      </c>
      <c r="B7" s="2" t="s">
        <v>21</v>
      </c>
      <c r="C7" s="2">
        <f>F1*0.16</f>
        <v>2.4</v>
      </c>
      <c r="D7" s="2" t="s">
        <v>22</v>
      </c>
      <c r="E7" s="5">
        <f>PRODUCT(F3,C7)</f>
        <v>36</v>
      </c>
      <c r="F7" s="2">
        <f>SUM(E5:E6,E8:E11)</f>
        <v>189</v>
      </c>
      <c r="G7" s="2">
        <f>C12-C7</f>
        <v>12.6</v>
      </c>
    </row>
    <row r="8" spans="1:7" ht="12.75">
      <c r="A8" s="2" t="s">
        <v>23</v>
      </c>
      <c r="B8" s="2" t="s">
        <v>24</v>
      </c>
      <c r="C8" s="2">
        <f>F1*0.1</f>
        <v>1.5</v>
      </c>
      <c r="D8" s="2" t="s">
        <v>25</v>
      </c>
      <c r="E8" s="2">
        <f>PRODUCT(F3,C8)</f>
        <v>22.5</v>
      </c>
      <c r="F8" s="2">
        <f>SUM(E5:E7,E9:E11)</f>
        <v>202.5</v>
      </c>
      <c r="G8" s="2">
        <f>C12-C8</f>
        <v>13.5</v>
      </c>
    </row>
    <row r="9" spans="1:7" ht="12.75">
      <c r="A9" s="2" t="s">
        <v>26</v>
      </c>
      <c r="B9" s="2" t="s">
        <v>27</v>
      </c>
      <c r="C9" s="2">
        <f>F1*0.0666666667</f>
        <v>1.0000000005</v>
      </c>
      <c r="D9" s="2" t="s">
        <v>28</v>
      </c>
      <c r="E9" s="5">
        <f>PRODUCT(F3,C9)</f>
        <v>15.0000000075</v>
      </c>
      <c r="F9" s="2">
        <f>SUM(E5:E8,E10:E11)</f>
        <v>209.99999999250002</v>
      </c>
      <c r="G9" s="2">
        <f>C12-C9</f>
        <v>13.9999999995</v>
      </c>
    </row>
    <row r="10" spans="1:7" ht="12.75">
      <c r="A10" s="2" t="s">
        <v>29</v>
      </c>
      <c r="B10" s="2" t="s">
        <v>30</v>
      </c>
      <c r="C10" s="2">
        <f>F1*0.0266666667</f>
        <v>0.4000000005</v>
      </c>
      <c r="D10" s="2" t="s">
        <v>31</v>
      </c>
      <c r="E10" s="5">
        <f>PRODUCT(F3,C10)</f>
        <v>6.0000000075</v>
      </c>
      <c r="F10" s="2">
        <f>SUM(E5:E9,E11)</f>
        <v>218.99999999250002</v>
      </c>
      <c r="G10" s="2">
        <f>C12-C10</f>
        <v>14.5999999995</v>
      </c>
    </row>
    <row r="11" spans="1:10" ht="12.75">
      <c r="A11" s="2" t="s">
        <v>32</v>
      </c>
      <c r="C11" s="2">
        <f>F1-SUM(C5:C10)</f>
        <v>6.399999999</v>
      </c>
      <c r="E11" s="5">
        <f>PRODUCT(F3,C11)</f>
        <v>95.999999985</v>
      </c>
      <c r="F11" s="2">
        <f>SUM(E5:E10)</f>
        <v>129.000000015</v>
      </c>
      <c r="G11" s="2">
        <f>C12-C11</f>
        <v>8.600000001</v>
      </c>
      <c r="H11" s="2">
        <f>E11-E9</f>
        <v>80.9999999775</v>
      </c>
      <c r="I11" s="2">
        <f>E11-(2*E9)</f>
        <v>65.99999997</v>
      </c>
      <c r="J11" s="2">
        <f>E11-(3*E9)</f>
        <v>50.9999999625</v>
      </c>
    </row>
    <row r="12" spans="1:5" s="1" customFormat="1" ht="12.75">
      <c r="A12" s="1" t="s">
        <v>33</v>
      </c>
      <c r="C12" s="1">
        <f>SUM(C5:C11)</f>
        <v>15</v>
      </c>
      <c r="E12" s="1">
        <f>SUM(E5:E11)</f>
        <v>225</v>
      </c>
    </row>
    <row r="14" spans="1:3" ht="12.75">
      <c r="A14" s="6" t="s">
        <v>34</v>
      </c>
      <c r="B14" s="6"/>
      <c r="C14" s="6"/>
    </row>
    <row r="19" spans="1:6" ht="12.75">
      <c r="A19" s="1" t="s">
        <v>35</v>
      </c>
      <c r="E19" s="1" t="s">
        <v>1</v>
      </c>
      <c r="F19" s="1">
        <v>15</v>
      </c>
    </row>
    <row r="20" spans="5:6" ht="12.75">
      <c r="E20" s="1" t="s">
        <v>36</v>
      </c>
      <c r="F20" s="1">
        <v>0.5</v>
      </c>
    </row>
    <row r="21" spans="1:10" ht="12.75">
      <c r="A21" s="1"/>
      <c r="B21" s="1"/>
      <c r="C21" s="1"/>
      <c r="D21" s="1"/>
      <c r="E21" s="1" t="s">
        <v>2</v>
      </c>
      <c r="F21" s="1">
        <f>F20*96</f>
        <v>48</v>
      </c>
      <c r="G21" s="1"/>
      <c r="H21" s="1"/>
      <c r="I21" s="1"/>
      <c r="J21" s="1"/>
    </row>
    <row r="22" spans="1:10" ht="12.75">
      <c r="A22" s="1"/>
      <c r="B22" s="1"/>
      <c r="C22" s="1" t="s">
        <v>3</v>
      </c>
      <c r="D22" s="1"/>
      <c r="E22" s="3">
        <v>1.1</v>
      </c>
      <c r="F22" s="4">
        <f>ROUNDUP(PRODUCT(F21,E22),0)</f>
        <v>53</v>
      </c>
      <c r="G22" s="1"/>
      <c r="H22" s="1"/>
      <c r="I22" s="1"/>
      <c r="J22" s="1"/>
    </row>
    <row r="23" spans="1:10" ht="12.75">
      <c r="A23" s="1" t="s">
        <v>4</v>
      </c>
      <c r="B23" s="1" t="s">
        <v>5</v>
      </c>
      <c r="C23" s="1" t="s">
        <v>6</v>
      </c>
      <c r="D23" s="1" t="s">
        <v>7</v>
      </c>
      <c r="E23" s="1" t="s">
        <v>8</v>
      </c>
      <c r="F23" s="1" t="s">
        <v>9</v>
      </c>
      <c r="G23" s="1" t="s">
        <v>10</v>
      </c>
      <c r="H23" s="1" t="s">
        <v>11</v>
      </c>
      <c r="I23" s="1" t="s">
        <v>12</v>
      </c>
      <c r="J23" s="1" t="s">
        <v>13</v>
      </c>
    </row>
    <row r="24" spans="1:7" ht="12.75">
      <c r="A24" s="2" t="s">
        <v>14</v>
      </c>
      <c r="B24" s="2" t="s">
        <v>15</v>
      </c>
      <c r="C24" s="2">
        <f>F19*0.1</f>
        <v>1.5</v>
      </c>
      <c r="D24" s="2" t="s">
        <v>16</v>
      </c>
      <c r="E24" s="2">
        <f>PRODUCT(F22,C24)</f>
        <v>79.5</v>
      </c>
      <c r="F24" s="2">
        <f>SUM(E25:E30)</f>
        <v>715.5</v>
      </c>
      <c r="G24" s="2">
        <f>C31-C24</f>
        <v>13.5</v>
      </c>
    </row>
    <row r="25" spans="1:7" ht="12.75">
      <c r="A25" s="2" t="s">
        <v>17</v>
      </c>
      <c r="B25" s="2" t="s">
        <v>18</v>
      </c>
      <c r="C25" s="2">
        <f>F19*0.12</f>
        <v>1.7999999999999998</v>
      </c>
      <c r="D25" s="2" t="s">
        <v>19</v>
      </c>
      <c r="E25" s="5">
        <f>PRODUCT(F22,C25)</f>
        <v>95.39999999999999</v>
      </c>
      <c r="F25" s="2">
        <f>SUM(E24,E26:E30)</f>
        <v>699.6</v>
      </c>
      <c r="G25" s="2">
        <f>C31-C25</f>
        <v>13.2</v>
      </c>
    </row>
    <row r="26" spans="1:7" ht="12.75">
      <c r="A26" s="2" t="s">
        <v>20</v>
      </c>
      <c r="B26" s="2" t="s">
        <v>21</v>
      </c>
      <c r="C26" s="2">
        <f>F19*0.16</f>
        <v>2.4</v>
      </c>
      <c r="D26" s="2" t="s">
        <v>22</v>
      </c>
      <c r="E26" s="5">
        <f>PRODUCT(F22,C26)</f>
        <v>127.19999999999999</v>
      </c>
      <c r="F26" s="2">
        <f>SUM(E24:E25,E27:E30)</f>
        <v>667.8</v>
      </c>
      <c r="G26" s="2">
        <f>C31-C26</f>
        <v>12.6</v>
      </c>
    </row>
    <row r="27" spans="1:7" ht="12.75">
      <c r="A27" s="2" t="s">
        <v>23</v>
      </c>
      <c r="B27" s="2" t="s">
        <v>24</v>
      </c>
      <c r="C27" s="2">
        <f>F19*0.1</f>
        <v>1.5</v>
      </c>
      <c r="D27" s="2" t="s">
        <v>25</v>
      </c>
      <c r="E27" s="2">
        <f>PRODUCT(F22,C27)</f>
        <v>79.5</v>
      </c>
      <c r="F27" s="2">
        <f>SUM(E24:E26,E28:E30)</f>
        <v>715.5</v>
      </c>
      <c r="G27" s="2">
        <f>C31-C27</f>
        <v>13.5</v>
      </c>
    </row>
    <row r="28" spans="1:7" ht="12.75">
      <c r="A28" s="2" t="s">
        <v>26</v>
      </c>
      <c r="B28" s="2" t="s">
        <v>27</v>
      </c>
      <c r="C28" s="2">
        <f>F19*0.0666666667</f>
        <v>1.0000000005</v>
      </c>
      <c r="D28" s="2" t="s">
        <v>28</v>
      </c>
      <c r="E28" s="5">
        <f>PRODUCT(F22,C28)</f>
        <v>53.000000026500004</v>
      </c>
      <c r="F28" s="2">
        <f>SUM(E24:E27,E29:E30)</f>
        <v>741.9999999735</v>
      </c>
      <c r="G28" s="2">
        <f>C31-C28</f>
        <v>13.9999999995</v>
      </c>
    </row>
    <row r="29" spans="1:7" ht="12.75">
      <c r="A29" s="2" t="s">
        <v>29</v>
      </c>
      <c r="B29" s="2" t="s">
        <v>30</v>
      </c>
      <c r="C29" s="2">
        <f>F19*0.0266666667</f>
        <v>0.4000000005</v>
      </c>
      <c r="D29" s="2" t="s">
        <v>31</v>
      </c>
      <c r="E29" s="5">
        <f>PRODUCT(F22,C29)</f>
        <v>21.2000000265</v>
      </c>
      <c r="F29" s="2">
        <f>SUM(E24:E28,E30)</f>
        <v>773.7999999735</v>
      </c>
      <c r="G29" s="2">
        <f>C31-C29</f>
        <v>14.5999999995</v>
      </c>
    </row>
    <row r="30" spans="1:10" ht="12.75">
      <c r="A30" s="2" t="s">
        <v>32</v>
      </c>
      <c r="C30" s="2">
        <f>F19-SUM(C24:C29)</f>
        <v>6.399999999</v>
      </c>
      <c r="E30" s="5">
        <f>PRODUCT(F22,C30)</f>
        <v>339.19999994700004</v>
      </c>
      <c r="F30" s="2">
        <f>SUM(E24:E29)</f>
        <v>455.80000005299996</v>
      </c>
      <c r="G30" s="2">
        <f>C31-C30</f>
        <v>8.600000001</v>
      </c>
      <c r="H30" s="2">
        <f>E30-E28</f>
        <v>286.19999992050003</v>
      </c>
      <c r="I30" s="2">
        <f>E30-(2*E28)</f>
        <v>233.19999989400003</v>
      </c>
      <c r="J30" s="2">
        <f>E30-(3*E28)</f>
        <v>180.19999986750003</v>
      </c>
    </row>
    <row r="31" spans="1:10" ht="12.75">
      <c r="A31" s="1" t="s">
        <v>33</v>
      </c>
      <c r="B31" s="1"/>
      <c r="C31" s="1">
        <f>SUM(C24:C30)</f>
        <v>15</v>
      </c>
      <c r="D31" s="1"/>
      <c r="E31" s="1">
        <f>SUM(E24:E30)</f>
        <v>795</v>
      </c>
      <c r="F31" s="1"/>
      <c r="G31" s="1"/>
      <c r="H31" s="1"/>
      <c r="I31" s="1"/>
      <c r="J31" s="1"/>
    </row>
    <row r="33" spans="1:3" ht="12.75">
      <c r="A33" s="6" t="s">
        <v>34</v>
      </c>
      <c r="B33" s="6"/>
      <c r="C33" s="6"/>
    </row>
  </sheetData>
  <mergeCells count="2">
    <mergeCell ref="A14:C14"/>
    <mergeCell ref="A33:C33"/>
  </mergeCells>
  <printOptions gridLines="1"/>
  <pageMargins left="0.75" right="0.75" top="1" bottom="1" header="0.5" footer="0.5"/>
  <pageSetup horizontalDpi="600" verticalDpi="600" orientation="portrait" r:id="rId1"/>
  <headerFooter alignWithMargins="0">
    <oddHeader>&amp;LFile: &amp;F&amp;CSetup for RAPD &amp; SCAR rxns&amp;R(printed: &amp;D)</oddHeader>
    <oddFooter>&amp;L&amp;A&amp;C&amp;P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UW Madison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Robbins</dc:creator>
  <cp:keywords/>
  <dc:description/>
  <cp:lastModifiedBy>Matthew Robbins</cp:lastModifiedBy>
  <dcterms:created xsi:type="dcterms:W3CDTF">2006-01-06T23:06:49Z</dcterms:created>
  <dcterms:modified xsi:type="dcterms:W3CDTF">2006-01-06T23:07:21Z</dcterms:modified>
  <cp:category/>
  <cp:version/>
  <cp:contentType/>
  <cp:contentStatus/>
</cp:coreProperties>
</file>